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30" windowWidth="15480" windowHeight="11445"/>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11'!$A$1:$C$49</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M18" i="22" l="1"/>
  <c r="I18" i="22"/>
  <c r="H18" i="22"/>
  <c r="D18" i="22"/>
  <c r="I5" i="22"/>
  <c r="I40" i="21" l="1"/>
  <c r="I27" i="21"/>
  <c r="I20" i="21"/>
  <c r="I18" i="21"/>
  <c r="C8" i="12"/>
  <c r="J40" i="26"/>
  <c r="J30" i="26" l="1"/>
  <c r="J61" i="14"/>
  <c r="J62" i="14"/>
  <c r="J63" i="14"/>
  <c r="J64" i="14"/>
  <c r="J65" i="14"/>
  <c r="J66" i="14"/>
  <c r="J60" i="14"/>
  <c r="J47" i="14"/>
  <c r="J48" i="14"/>
  <c r="J49" i="14"/>
  <c r="J50" i="14"/>
  <c r="J51" i="14"/>
  <c r="J46" i="14"/>
  <c r="J37" i="14"/>
  <c r="J24" i="14"/>
  <c r="J25" i="14"/>
  <c r="J26" i="14"/>
  <c r="J27" i="14"/>
  <c r="J28" i="14"/>
  <c r="J23" i="14"/>
  <c r="J11" i="14"/>
  <c r="J12" i="14"/>
  <c r="J13" i="14"/>
  <c r="J14" i="14"/>
  <c r="J10" i="14"/>
  <c r="N11" i="2" l="1"/>
  <c r="C39" i="12" s="1"/>
  <c r="C43" i="12" s="1"/>
  <c r="D7" i="12" l="1"/>
  <c r="D11" i="12"/>
  <c r="F5" i="12" s="1"/>
  <c r="E6" i="12"/>
  <c r="F6" i="12" s="1"/>
  <c r="E5" i="12"/>
  <c r="D6" i="12" l="1"/>
  <c r="D5" i="12"/>
</calcChain>
</file>

<file path=xl/sharedStrings.xml><?xml version="1.0" encoding="utf-8"?>
<sst xmlns="http://schemas.openxmlformats.org/spreadsheetml/2006/main" count="1323" uniqueCount="627">
  <si>
    <t>Report Date:</t>
  </si>
  <si>
    <t>Contacts:</t>
  </si>
  <si>
    <t>All queries should be directed to:</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</si>
  <si>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</si>
  <si>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</si>
  <si>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</si>
  <si>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</si>
  <si>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</si>
  <si>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</si>
  <si>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</si>
  <si>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</si>
  <si>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</si>
  <si>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</si>
  <si>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</si>
  <si>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</si>
  <si>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</si>
  <si>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</si>
  <si>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</si>
  <si>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</si>
  <si>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</si>
  <si>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</si>
  <si>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</si>
  <si>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</si>
  <si>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</si>
  <si>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</si>
  <si>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</si>
  <si>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</si>
  <si>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</si>
  <si>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</si>
  <si>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</si>
  <si>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</si>
  <si>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</si>
  <si>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</si>
  <si>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</si>
  <si>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</si>
  <si>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</si>
  <si>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</si>
  <si>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</si>
  <si>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</si>
  <si>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</si>
  <si>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</si>
  <si>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</si>
  <si>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</si>
  <si>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</si>
  <si>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</si>
  <si>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</si>
  <si>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</si>
  <si>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</si>
  <si>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</si>
  <si>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</si>
  <si>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</si>
  <si>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</si>
  <si>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</si>
  <si>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</si>
  <si>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</si>
  <si>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</si>
  <si>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</si>
  <si>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</si>
  <si>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</si>
  <si>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</si>
  <si>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</si>
  <si>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</si>
  <si>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</si>
  <si>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</si>
  <si>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</si>
  <si>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</si>
  <si>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</si>
  <si>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</si>
  <si>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</si>
  <si>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</si>
  <si>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</si>
  <si>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</si>
  <si>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</si>
  <si>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</si>
  <si>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</si>
  <si>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</si>
  <si>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</si>
  <si>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</si>
  <si>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</si>
  <si>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</si>
  <si>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</si>
  <si>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</si>
  <si>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</si>
  <si>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</si>
  <si>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</si>
  <si>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</si>
  <si>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</si>
  <si>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</si>
  <si>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</si>
  <si>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</si>
  <si>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</si>
  <si>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</si>
  <si>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</si>
  <si>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</si>
  <si>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</si>
  <si>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</si>
  <si>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</si>
  <si>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</si>
  <si>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</si>
  <si>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</si>
  <si>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</si>
  <si>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</si>
  <si>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</si>
  <si>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</si>
  <si>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</si>
  <si>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Series 2011-2 Notes</t>
  </si>
  <si>
    <t>2011-2</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</si>
  <si>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</si>
  <si>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</si>
  <si>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</si>
  <si>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</si>
  <si>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</si>
  <si>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</si>
  <si>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</si>
  <si>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</si>
  <si>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</si>
  <si>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</si>
  <si>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</si>
  <si>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</si>
  <si>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</si>
  <si>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</si>
  <si>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</si>
  <si>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</si>
  <si>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</si>
  <si>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</si>
  <si>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</si>
  <si>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</si>
  <si>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</si>
  <si>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</si>
  <si>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</si>
  <si>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</si>
  <si>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</si>
  <si>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</si>
  <si>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</si>
  <si>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</si>
  <si>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</si>
  <si>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</si>
  <si>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</si>
  <si>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</si>
  <si>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</si>
  <si>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</si>
  <si>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</si>
  <si>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</si>
  <si>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CPR Analysis</t>
  </si>
  <si>
    <t>1 Month CPR</t>
  </si>
  <si>
    <t>3 Month Average CPR</t>
  </si>
  <si>
    <t>12 Month CPR
(Annualised)</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</si>
  <si>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</si>
  <si>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</si>
  <si>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</si>
  <si>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</si>
  <si>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</si>
  <si>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</si>
  <si>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</si>
  <si>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</si>
  <si>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</si>
  <si>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</si>
  <si>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</si>
  <si>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</si>
  <si>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</si>
  <si>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</si>
  <si>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</si>
  <si>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</si>
  <si>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</si>
  <si>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</si>
  <si>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</si>
  <si>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</si>
  <si>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</si>
  <si>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</si>
  <si>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</si>
  <si>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</si>
  <si>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</si>
  <si>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</si>
  <si>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</si>
  <si>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</si>
  <si>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</si>
  <si>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</si>
  <si>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</si>
  <si>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</si>
  <si>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</si>
  <si>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</si>
  <si>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</si>
  <si>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</si>
  <si>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</si>
  <si>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</si>
  <si>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</si>
  <si>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</si>
  <si>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</si>
  <si>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</si>
  <si>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</si>
  <si>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</si>
  <si>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</si>
  <si>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</si>
  <si>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</si>
  <si>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</si>
  <si>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</si>
  <si>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</si>
  <si>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</si>
  <si>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</si>
  <si>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</si>
  <si>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</si>
  <si>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</si>
  <si>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</si>
  <si>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</si>
  <si>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</si>
  <si>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</si>
  <si>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</si>
  <si>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</si>
  <si>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</si>
  <si>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</si>
  <si>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</si>
  <si>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</si>
  <si>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</si>
  <si>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</si>
  <si>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</si>
  <si>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</si>
  <si>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</si>
  <si>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</si>
  <si>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</si>
  <si>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</si>
  <si>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</si>
  <si>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</si>
  <si>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</si>
  <si>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</si>
  <si>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</si>
  <si>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</si>
  <si>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</si>
  <si>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</si>
  <si>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</si>
  <si>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</si>
  <si>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</si>
  <si>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</si>
  <si>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</si>
  <si>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</si>
  <si>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</si>
  <si>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</si>
  <si>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</si>
  <si>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</si>
  <si>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</si>
  <si>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</si>
  <si>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</si>
  <si>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</si>
  <si>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</si>
  <si>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</si>
  <si>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</si>
  <si>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</si>
  <si>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</si>
  <si>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</si>
  <si>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</si>
  <si>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</si>
  <si>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</si>
  <si>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</si>
  <si>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</si>
  <si>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</si>
  <si>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</si>
  <si>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</si>
  <si>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</si>
  <si>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</si>
  <si>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</si>
  <si>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</si>
  <si>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</si>
  <si>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</si>
  <si>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</si>
  <si>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</si>
  <si>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</si>
  <si>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</si>
  <si>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</si>
  <si>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</si>
  <si>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</si>
  <si>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</si>
  <si>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</si>
  <si>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</si>
  <si>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</si>
  <si>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</si>
  <si>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</si>
  <si>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</si>
  <si>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</si>
  <si>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</si>
  <si>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</si>
  <si>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</si>
  <si>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</si>
  <si>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</si>
  <si>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</si>
  <si>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</si>
  <si>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</si>
  <si>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</si>
  <si>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</si>
  <si>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</si>
  <si>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</si>
  <si>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</si>
  <si>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</si>
  <si>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</si>
  <si>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</si>
  <si>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</si>
  <si>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</si>
  <si>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</si>
  <si>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</si>
  <si>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</si>
  <si>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</si>
  <si>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</si>
  <si>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</si>
  <si>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</si>
  <si>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</si>
  <si>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</si>
  <si>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</si>
  <si>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</si>
  <si>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F1 / P-1 / A-1</t>
  </si>
  <si>
    <t>Report Period</t>
  </si>
  <si>
    <t>A / A2 / A</t>
  </si>
  <si>
    <t>Breach of Mortgage Sale Agreement</t>
  </si>
  <si>
    <t>.</t>
  </si>
  <si>
    <t>XS0790188139</t>
  </si>
  <si>
    <t>11&lt;=12 months in arrears</t>
  </si>
  <si>
    <t>Triggered</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</si>
  <si>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</si>
  <si>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</si>
  <si>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</si>
  <si>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</si>
  <si>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</si>
  <si>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</si>
  <si>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</si>
  <si>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</si>
  <si>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</si>
  <si>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</si>
  <si>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</si>
  <si>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</si>
  <si>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</si>
  <si>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</si>
  <si>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</si>
  <si>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</si>
  <si>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</si>
  <si>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</si>
  <si>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</si>
  <si>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</si>
  <si>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</si>
  <si>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</si>
  <si>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</si>
  <si>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</si>
  <si>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</si>
  <si>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</si>
  <si>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</si>
  <si>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</si>
  <si>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</si>
  <si>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</si>
  <si>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</si>
  <si>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</si>
  <si>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</si>
  <si>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</si>
  <si>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</si>
  <si>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</si>
  <si>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</si>
  <si>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</si>
  <si>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</si>
  <si>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</si>
  <si>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</si>
  <si>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</si>
  <si>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</si>
  <si>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</si>
  <si>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</si>
  <si>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</si>
  <si>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</si>
  <si>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</si>
  <si>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</si>
  <si>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</si>
  <si>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</si>
  <si>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</si>
  <si>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</si>
  <si>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</si>
  <si>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</si>
  <si>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</si>
  <si>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</si>
  <si>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</si>
  <si>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</si>
  <si>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</si>
  <si>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</si>
  <si>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</si>
  <si>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</si>
  <si>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</si>
  <si>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</si>
  <si>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</si>
  <si>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</si>
  <si>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</si>
  <si>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</si>
  <si>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</si>
  <si>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</si>
  <si>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</si>
  <si>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</si>
  <si>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Reserve Fund</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</si>
  <si>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</si>
  <si>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</si>
  <si>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</si>
  <si>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</si>
  <si>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</si>
  <si>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</si>
  <si>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</si>
  <si>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</si>
  <si>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</si>
  <si>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</si>
  <si>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</si>
  <si>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</si>
  <si>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</si>
  <si>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</si>
  <si>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</si>
  <si>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</si>
  <si>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</si>
  <si>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</si>
  <si>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</si>
  <si>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</si>
  <si>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</si>
  <si>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</si>
  <si>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</si>
  <si>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</si>
  <si>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</si>
  <si>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</si>
  <si>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</si>
  <si>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</si>
  <si>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</si>
  <si>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</si>
  <si>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</si>
  <si>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</si>
  <si>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</si>
  <si>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</si>
  <si>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</si>
  <si>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</si>
  <si>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</si>
  <si>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</si>
  <si>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</si>
  <si>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</si>
  <si>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</si>
  <si>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</si>
  <si>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</si>
  <si>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</si>
  <si>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</si>
  <si>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</si>
  <si>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</si>
  <si>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</si>
  <si>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</si>
  <si>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</si>
  <si>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</si>
  <si>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</si>
  <si>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</si>
  <si>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</si>
  <si>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</si>
  <si>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</si>
  <si>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Current £ value of Loans in Portfolio</t>
  </si>
  <si>
    <t xml:space="preserve">*Includes properties in possession cases, cases no longer in arrears but excludes any Loans repurchased from the Portfolio or Loans that have been redeemed since January 2008.  </t>
  </si>
  <si>
    <t>Repurchases this period (including arrears)*</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</si>
  <si>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</si>
  <si>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</si>
  <si>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</si>
  <si>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</si>
  <si>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</si>
  <si>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</si>
  <si>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</si>
  <si>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</si>
  <si>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</si>
  <si>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</si>
  <si>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</si>
  <si>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</si>
  <si>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</si>
  <si>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</si>
  <si>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</si>
  <si>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</si>
  <si>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</si>
  <si>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</si>
  <si>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</si>
  <si>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</si>
  <si>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</si>
  <si>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</si>
  <si>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</si>
  <si>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</si>
  <si>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</si>
  <si>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</si>
  <si>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</si>
  <si>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</si>
  <si>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</si>
  <si>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</si>
  <si>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</si>
  <si>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</si>
  <si>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</si>
  <si>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</si>
  <si>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</si>
  <si>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</si>
  <si>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</si>
  <si>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</si>
  <si>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</si>
  <si>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</si>
  <si>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</si>
  <si>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</si>
  <si>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</si>
  <si>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</si>
  <si>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</si>
  <si>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</si>
  <si>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</si>
  <si>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</si>
  <si>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</si>
  <si>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</si>
  <si>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</si>
  <si>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</si>
  <si>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</si>
  <si>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</si>
  <si>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</si>
  <si>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</si>
  <si>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</si>
  <si>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</si>
  <si>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</si>
  <si>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</si>
  <si>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</si>
  <si>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</si>
  <si>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</si>
  <si>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</si>
  <si>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*for interest period 15th October - 15th January 2014</t>
  </si>
  <si>
    <t>AA / Aa2 / AA-</t>
  </si>
  <si>
    <t>These figures have been calculated on a new and improved valuation basis as per the special schedule issued along with the February 2009 report. The latest automated valuation model update was run in Q3 2013</t>
  </si>
  <si>
    <t>USD FIXED</t>
  </si>
  <si>
    <t>‘The figure above omits a small portion of the Portfolio, roughly 1.28% of the Portfolio, which is recorded on separate data system for which this information is presently unavailable’</t>
  </si>
  <si>
    <t>Cumulative arrears repurchased*</t>
  </si>
  <si>
    <t>F1 / P-1/ A-1</t>
  </si>
  <si>
    <t>Medium Term Funding Team</t>
  </si>
  <si>
    <t>01-Jan-14 to 31-Jan-14</t>
  </si>
  <si>
    <t>Current value of Loans in Portfolio at 08 January 2014</t>
  </si>
  <si>
    <t>Last months closing trust assets at 09 December 2013</t>
  </si>
  <si>
    <t>Mortgage collections - Interest on 08 January 2014</t>
  </si>
  <si>
    <t>Mortgage collections - Principal (Scheduled) on 08 January 2014</t>
  </si>
  <si>
    <t>Mortgage collections - Principal (Unscheduled) on 08 January 2014</t>
  </si>
  <si>
    <t>Principal Ledger as calculated on 08 January 2014</t>
  </si>
  <si>
    <t>Funding Share as calculated on 08 January 2014</t>
  </si>
  <si>
    <t>Funding Share % as calculated on 08 January 2014</t>
  </si>
  <si>
    <t>Seller Share as calculated on 08 January 2014</t>
  </si>
  <si>
    <t>Seller Share % as calculated on 08 January 2014</t>
  </si>
  <si>
    <t>Minimum Seller Share (Amount) on 08 January 2014</t>
  </si>
  <si>
    <t>Minimum Seller Share (% of total) on 08 January 2014</t>
  </si>
  <si>
    <t>15th January 2014 - 15th April 2014</t>
  </si>
  <si>
    <t>15/01/2014-15/04/2014</t>
  </si>
  <si>
    <t>15/10/2013-15/04/2014</t>
  </si>
  <si>
    <t>15/01/2014-18/02/2014</t>
  </si>
  <si>
    <t>Arrears Analysis of Non Repossessed Mortgage Loans at 31 January 2014</t>
  </si>
  <si>
    <t>Arrears Capitalised at 31 January 2014</t>
  </si>
  <si>
    <t>Losses on Properties in Possession at 31 January 2014</t>
  </si>
  <si>
    <t>Properties in Possession at 31 January 2014</t>
  </si>
  <si>
    <t>Substitution, redemptions and repurchases during period 1st January 2014 - 31st January 2014</t>
  </si>
  <si>
    <t>Accounts as at 31 January 2014</t>
  </si>
  <si>
    <t>Payment to Funding 1 Swap Provider</t>
  </si>
  <si>
    <t>Funding 1 Swap</t>
  </si>
  <si>
    <t>See Funding Swap Confirm*</t>
  </si>
  <si>
    <t>2010-1 A2</t>
  </si>
  <si>
    <t>2010-1 A3</t>
  </si>
  <si>
    <t>2010-1 A4</t>
  </si>
  <si>
    <t>2010-1 A5</t>
  </si>
  <si>
    <t>GBP Fixed</t>
  </si>
  <si>
    <t>2011-1 A2</t>
  </si>
  <si>
    <t>2011-1 A3</t>
  </si>
  <si>
    <t>2011-1 A4</t>
  </si>
  <si>
    <t>2011-3 A2</t>
  </si>
  <si>
    <t>2011-3 A3</t>
  </si>
  <si>
    <t>2011-3 A5</t>
  </si>
  <si>
    <t>USD Fixed</t>
  </si>
  <si>
    <t>2011-3 A6</t>
  </si>
  <si>
    <t>2012-1 A2</t>
  </si>
  <si>
    <t>DB</t>
  </si>
  <si>
    <t>2012-1 A3</t>
  </si>
  <si>
    <t>ANTS/DB/Natixis</t>
  </si>
  <si>
    <t>2012-1 A5</t>
  </si>
  <si>
    <t>2012-2 A1</t>
  </si>
  <si>
    <t>2012-3 B1</t>
  </si>
  <si>
    <t>2012-4 A1</t>
  </si>
  <si>
    <t>There was no collateral posted during the reporting period 01-January-14 to 31-January-14.</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</si>
  <si>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</si>
  <si>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</si>
  <si>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</si>
  <si>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</si>
  <si>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</si>
  <si>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</si>
  <si>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</si>
  <si>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</si>
  <si>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</si>
  <si>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</si>
  <si>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</si>
  <si>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</si>
  <si>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</si>
  <si>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</si>
  <si>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</si>
  <si>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</si>
  <si>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</si>
  <si>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</si>
  <si>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</si>
  <si>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</si>
  <si>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</si>
  <si>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</si>
  <si>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</si>
  <si>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</si>
  <si>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</si>
  <si>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</si>
  <si>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</si>
  <si>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</si>
  <si>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</si>
  <si>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</si>
  <si>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</si>
  <si>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</si>
  <si>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</si>
  <si>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</si>
  <si>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</si>
  <si>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</si>
  <si>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</si>
  <si>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</si>
  <si>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</si>
  <si>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</si>
  <si>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</si>
  <si>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As at the report date, the maximum seasoning for a loan was 221.00 months, the minimum seasoning was 14.00 months and the weighted average seasoning was 81.10 months.</t>
  </si>
  <si>
    <t>&gt;0% =&lt;25%</t>
  </si>
  <si>
    <t>&gt;25% =&lt;50%</t>
  </si>
  <si>
    <t>&gt;50% =&lt;75%</t>
  </si>
  <si>
    <t>&gt;75% =&lt;80%</t>
  </si>
  <si>
    <t>&gt;80% =&lt;85%</t>
  </si>
  <si>
    <t>&gt;85% =&lt;90%</t>
  </si>
  <si>
    <t>&gt;90% =&lt;95%</t>
  </si>
  <si>
    <t>&gt;95%</t>
  </si>
  <si>
    <t>As at the report date, the maximum indexed LTV was 182.28, the minimum indexed LTV was 0.00 and the weighted average indexed LTV was 62.52.</t>
  </si>
  <si>
    <t>As at the report date, the maximum original LTV was 95.00,the minimum LTV at origination was 0.20 and the weighted average LTV at origination was 67.58.</t>
  </si>
  <si>
    <t>15/01/2014-15/07/2014</t>
  </si>
  <si>
    <t>Weighted Average Yield on 08 January 2014</t>
  </si>
  <si>
    <t>As at the report date, the maximum unindexed LTV was 219.39, the minimum unindexed LTV was 0.00 and the weighted average unindexed LTV was 63.01.</t>
  </si>
  <si>
    <t>*for distribution period 9th December - 8th January</t>
  </si>
  <si>
    <t>MTF@santander.co.uk</t>
  </si>
  <si>
    <t>As at the report date, the maximum remaining term for a loan was 446.00 months, the minimum remaining term was 0.00 months and the weighted average remaining term was 176.43 months.</t>
  </si>
  <si>
    <t>As at the report date, the maximum loan size was £ 752,181.25, the minimum loan size was £ -10,394.04 and the average loan size was £ 100,093.22.</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</si>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</sst>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s>
  <fonts count="107">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138">
    <xf numFmtId="0" fontId="0" fillId="0" borderId="0"/>
    <xf numFmtId="43" fontId="2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3" fontId="25"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5" fillId="0" borderId="0"/>
    <xf numFmtId="0" fontId="7" fillId="0" borderId="0"/>
    <xf numFmtId="0" fontId="7" fillId="0" borderId="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0" fontId="25" fillId="0" borderId="0" applyNumberFormat="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6" fontId="56"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8" fontId="58" fillId="0" borderId="0" applyFont="0" applyFill="0" applyBorder="0" applyAlignment="0" applyProtection="0">
      <alignment horizontal="right"/>
    </xf>
    <xf numFmtId="179" fontId="58" fillId="0" borderId="0" applyFont="0" applyFill="0" applyBorder="0" applyAlignment="0" applyProtection="0">
      <alignment horizontal="right"/>
    </xf>
    <xf numFmtId="10" fontId="7" fillId="0" borderId="0"/>
    <xf numFmtId="180" fontId="59" fillId="0" borderId="0"/>
    <xf numFmtId="0" fontId="7" fillId="0" borderId="0" applyFont="0" applyFill="0" applyBorder="0" applyAlignment="0" applyProtection="0"/>
    <xf numFmtId="181" fontId="58" fillId="0" borderId="0" applyFont="0" applyFill="0" applyBorder="0" applyAlignment="0" applyProtection="0">
      <alignment horizontal="right"/>
    </xf>
    <xf numFmtId="182" fontId="58" fillId="0" borderId="0" applyFont="0" applyFill="0" applyBorder="0" applyAlignment="0" applyProtection="0">
      <alignment horizontal="right"/>
    </xf>
    <xf numFmtId="0" fontId="57" fillId="28" borderId="4" applyNumberFormat="0" applyFont="0" applyBorder="0" applyAlignment="0" applyProtection="0">
      <alignment horizontal="centerContinuous"/>
    </xf>
    <xf numFmtId="14" fontId="55" fillId="0" borderId="0"/>
    <xf numFmtId="183" fontId="58" fillId="0" borderId="0" applyFont="0" applyFill="0" applyBorder="0" applyAlignment="0" applyProtection="0"/>
    <xf numFmtId="14" fontId="17" fillId="0" borderId="0" applyFill="0" applyBorder="0" applyAlignment="0"/>
    <xf numFmtId="14" fontId="55" fillId="0" borderId="0"/>
    <xf numFmtId="38" fontId="57" fillId="0" borderId="25">
      <alignment vertical="center"/>
    </xf>
    <xf numFmtId="184" fontId="58" fillId="0" borderId="26" applyNumberFormat="0" applyFon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2" fillId="0" borderId="0" applyFill="0" applyBorder="0" applyProtection="0">
      <alignment horizontal="left"/>
    </xf>
    <xf numFmtId="0" fontId="40" fillId="10" borderId="0" applyNumberFormat="0" applyBorder="0" applyAlignment="0" applyProtection="0"/>
    <xf numFmtId="0" fontId="18" fillId="29" borderId="27" applyAlignment="0" applyProtection="0"/>
    <xf numFmtId="185" fontId="58" fillId="0" borderId="0" applyFont="0" applyFill="0" applyBorder="0" applyAlignment="0" applyProtection="0">
      <alignment horizontal="right"/>
    </xf>
    <xf numFmtId="0" fontId="60" fillId="0" borderId="0" applyProtection="0">
      <alignment horizontal="right"/>
    </xf>
    <xf numFmtId="0" fontId="61" fillId="0" borderId="28" applyNumberFormat="0" applyAlignment="0" applyProtection="0">
      <alignment horizontal="left" vertical="center"/>
    </xf>
    <xf numFmtId="0" fontId="61" fillId="0" borderId="27">
      <alignment horizontal="left" vertical="center"/>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62"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186" fontId="58" fillId="0" borderId="0" applyFont="0" applyFill="0" applyBorder="0" applyAlignment="0" applyProtection="0">
      <alignment horizontal="right"/>
    </xf>
    <xf numFmtId="0" fontId="42" fillId="30" borderId="0" applyNumberFormat="0" applyBorder="0" applyAlignment="0" applyProtection="0"/>
    <xf numFmtId="187" fontId="63" fillId="0" borderId="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1" fontId="64" fillId="0" borderId="0" applyProtection="0">
      <alignment horizontal="right" vertical="center"/>
    </xf>
    <xf numFmtId="0" fontId="55" fillId="0" borderId="35" applyNumberFormat="0" applyAlignment="0" applyProtection="0"/>
    <xf numFmtId="0" fontId="56" fillId="32" borderId="0" applyNumberFormat="0" applyFon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6" fillId="0" borderId="37" applyNumberFormat="0" applyAlignment="0" applyProtection="0"/>
    <xf numFmtId="0" fontId="56" fillId="0" borderId="38" applyNumberFormat="0" applyAlignment="0" applyProtection="0"/>
    <xf numFmtId="0" fontId="55" fillId="0" borderId="39" applyNumberFormat="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0" fontId="6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67" fillId="35" borderId="0"/>
    <xf numFmtId="190" fontId="71" fillId="36" borderId="40" applyFont="0" applyBorder="0" applyAlignment="0" applyProtection="0">
      <alignment horizontal="centerContinuous"/>
    </xf>
    <xf numFmtId="189" fontId="68" fillId="0" borderId="0" applyFont="0" applyFill="0" applyBorder="0" applyAlignment="0" applyProtection="0"/>
    <xf numFmtId="180" fontId="59" fillId="0" borderId="0" applyFont="0" applyFill="0" applyBorder="0" applyAlignment="0" applyProtection="0"/>
    <xf numFmtId="0" fontId="7" fillId="0" borderId="0">
      <alignment horizontal="left" wrapText="1"/>
    </xf>
    <xf numFmtId="0" fontId="69" fillId="0" borderId="0" applyBorder="0" applyProtection="0">
      <alignment vertical="center"/>
    </xf>
    <xf numFmtId="184" fontId="69" fillId="0" borderId="5" applyBorder="0" applyProtection="0">
      <alignment horizontal="right" vertical="center"/>
    </xf>
    <xf numFmtId="0" fontId="70" fillId="37" borderId="0" applyBorder="0" applyProtection="0">
      <alignment horizontal="centerContinuous" vertical="center"/>
    </xf>
    <xf numFmtId="0" fontId="70" fillId="38" borderId="5" applyBorder="0" applyProtection="0">
      <alignment horizontal="centerContinuous" vertical="center"/>
    </xf>
    <xf numFmtId="0" fontId="54" fillId="0" borderId="0" applyBorder="0" applyProtection="0">
      <alignment horizontal="left"/>
    </xf>
    <xf numFmtId="0" fontId="10" fillId="0" borderId="0" applyFill="0" applyBorder="0" applyProtection="0">
      <alignment horizontal="left"/>
    </xf>
    <xf numFmtId="0" fontId="53" fillId="0" borderId="3" applyFill="0" applyBorder="0" applyProtection="0">
      <alignment horizontal="left" vertical="top"/>
    </xf>
    <xf numFmtId="49" fontId="1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4" fontId="56" fillId="0" borderId="0" applyFont="0" applyFill="0" applyBorder="0" applyProtection="0"/>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38" fillId="0" borderId="30" applyNumberFormat="0" applyFill="0" applyAlignment="0" applyProtection="0"/>
    <xf numFmtId="0" fontId="37" fillId="0" borderId="29" applyNumberFormat="0" applyFill="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2"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3" borderId="0" applyNumberFormat="0" applyBorder="0" applyAlignment="0" applyProtection="0"/>
    <xf numFmtId="38" fontId="57" fillId="0" borderId="25">
      <alignment vertical="center"/>
    </xf>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40" fillId="10" borderId="0" applyNumberFormat="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179" fontId="58" fillId="0" borderId="0" applyFont="0" applyFill="0" applyBorder="0" applyAlignment="0" applyProtection="0">
      <alignment horizontal="right"/>
    </xf>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35" fillId="31" borderId="33" applyNumberFormat="0" applyFont="0" applyAlignment="0" applyProtection="0"/>
    <xf numFmtId="0" fontId="51" fillId="19" borderId="0" applyNumberFormat="0" applyBorder="0" applyAlignment="0" applyProtection="0"/>
    <xf numFmtId="0" fontId="44" fillId="26" borderId="34"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7" fillId="0" borderId="0">
      <alignment horizontal="left" wrapText="1"/>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8"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179" fontId="58" fillId="0" borderId="0" applyFont="0" applyFill="0" applyBorder="0" applyAlignment="0" applyProtection="0">
      <alignment horizontal="right"/>
    </xf>
    <xf numFmtId="10" fontId="7" fillId="0" borderId="0"/>
    <xf numFmtId="0" fontId="51" fillId="16" borderId="0" applyNumberFormat="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7" fillId="28" borderId="4" applyNumberFormat="0" applyFont="0" applyBorder="0" applyAlignment="0" applyProtection="0">
      <alignment horizontal="centerContinuous"/>
    </xf>
    <xf numFmtId="0" fontId="35" fillId="17"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43" fillId="13" borderId="23" applyNumberFormat="0" applyAlignment="0" applyProtection="0"/>
    <xf numFmtId="0" fontId="35" fillId="14" borderId="0" applyNumberFormat="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51" fillId="19" borderId="0" applyNumberFormat="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0" borderId="0" applyNumberFormat="0" applyBorder="0" applyAlignment="0" applyProtection="0"/>
    <xf numFmtId="38" fontId="57" fillId="0" borderId="25">
      <alignment vertical="center"/>
    </xf>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1" fillId="20" borderId="0" applyNumberFormat="0" applyBorder="0" applyAlignment="0" applyProtection="0"/>
    <xf numFmtId="0" fontId="7" fillId="0" borderId="0" applyFont="0" applyFill="0" applyBorder="0" applyAlignment="0" applyProtection="0"/>
    <xf numFmtId="0" fontId="51" fillId="25" borderId="0" applyNumberFormat="0" applyBorder="0" applyAlignment="0" applyProtection="0"/>
    <xf numFmtId="10" fontId="7" fillId="0" borderId="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35" fillId="31" borderId="33" applyNumberFormat="0" applyFont="0" applyAlignment="0" applyProtection="0"/>
    <xf numFmtId="0" fontId="51" fillId="20" borderId="0" applyNumberFormat="0" applyBorder="0" applyAlignment="0" applyProtection="0"/>
    <xf numFmtId="0" fontId="44" fillId="26" borderId="34" applyNumberFormat="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7" fillId="0" borderId="0">
      <alignment horizontal="left" wrapText="1"/>
    </xf>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4" borderId="0" applyNumberFormat="0" applyBorder="0" applyAlignment="0" applyProtection="0"/>
    <xf numFmtId="0" fontId="72" fillId="39" borderId="42" applyNumberFormat="0">
      <alignment horizontal="right"/>
    </xf>
    <xf numFmtId="40" fontId="73" fillId="39" borderId="0">
      <alignment horizontal="right"/>
    </xf>
    <xf numFmtId="0" fontId="74" fillId="39" borderId="0">
      <alignment horizontal="right"/>
    </xf>
    <xf numFmtId="0" fontId="75" fillId="39" borderId="22"/>
    <xf numFmtId="0" fontId="75" fillId="0" borderId="0" applyBorder="0">
      <alignment horizontal="centerContinuous"/>
    </xf>
    <xf numFmtId="0" fontId="76" fillId="0" borderId="0" applyBorder="0">
      <alignment horizontal="centerContinuous"/>
    </xf>
    <xf numFmtId="0" fontId="51" fillId="19"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3" borderId="0" applyNumberFormat="0" applyBorder="0" applyAlignment="0" applyProtection="0"/>
    <xf numFmtId="0" fontId="51" fillId="22" borderId="0" applyNumberFormat="0" applyBorder="0" applyAlignment="0" applyProtection="0"/>
    <xf numFmtId="0" fontId="72" fillId="39" borderId="42" applyNumberFormat="0">
      <alignment horizontal="right"/>
    </xf>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5" borderId="0" applyNumberFormat="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57" fillId="28" borderId="4" applyNumberFormat="0" applyFont="0" applyBorder="0" applyAlignment="0" applyProtection="0">
      <alignment horizontal="centerContinuous"/>
    </xf>
    <xf numFmtId="0" fontId="40"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7" fillId="0" borderId="0">
      <alignment horizontal="left" wrapText="1"/>
    </xf>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35" fillId="13" borderId="0" applyNumberFormat="0" applyBorder="0" applyAlignment="0" applyProtection="0"/>
    <xf numFmtId="189" fontId="68" fillId="0" borderId="0" applyFont="0" applyFill="0" applyBorder="0" applyAlignment="0" applyProtection="0"/>
    <xf numFmtId="0" fontId="35" fillId="12"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51" fillId="20"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19"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38" fontId="57" fillId="0" borderId="25">
      <alignment vertical="center"/>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5"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9" borderId="0" applyNumberFormat="0" applyBorder="0" applyAlignment="0" applyProtection="0"/>
    <xf numFmtId="0" fontId="42" fillId="30"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9"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51" fillId="22"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7" fillId="28" borderId="4" applyNumberFormat="0" applyFont="0" applyBorder="0" applyAlignment="0" applyProtection="0">
      <alignment horizontal="centerContinuous"/>
    </xf>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38" fontId="57" fillId="0" borderId="25">
      <alignment vertical="center"/>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1"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0" borderId="0" applyNumberFormat="0" applyBorder="0" applyAlignment="0" applyProtection="0"/>
    <xf numFmtId="0" fontId="7" fillId="0" borderId="0">
      <alignment horizontal="left" wrapText="1"/>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38" fontId="57" fillId="0" borderId="25">
      <alignment vertical="center"/>
    </xf>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0" fontId="45" fillId="26" borderId="23" applyNumberFormat="0" applyAlignment="0" applyProtection="0"/>
    <xf numFmtId="0" fontId="47" fillId="27" borderId="24" applyNumberFormat="0" applyAlignment="0" applyProtection="0"/>
    <xf numFmtId="10" fontId="7" fillId="0" borderId="0"/>
    <xf numFmtId="179" fontId="58" fillId="0" borderId="0" applyFont="0" applyFill="0" applyBorder="0" applyAlignment="0" applyProtection="0">
      <alignment horizontal="right"/>
    </xf>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40" fillId="10" borderId="0" applyNumberFormat="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9" fontId="35" fillId="0" borderId="0" applyFont="0" applyFill="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0" fontId="43" fillId="13" borderId="23" applyNumberForma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46" fillId="0" borderId="32"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39" fillId="0" borderId="0" applyNumberFormat="0" applyFill="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53" fillId="0" borderId="3" applyFill="0" applyBorder="0" applyProtection="0">
      <alignment horizontal="left" vertical="top"/>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6" fillId="0" borderId="32"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3" fillId="13" borderId="23"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25"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6" fillId="0" borderId="32"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5" fillId="31" borderId="33" applyNumberFormat="0" applyFont="0" applyAlignment="0" applyProtection="0"/>
    <xf numFmtId="0" fontId="51" fillId="22"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39" fillId="0" borderId="31" applyNumberFormat="0" applyFill="0" applyAlignment="0" applyProtection="0"/>
    <xf numFmtId="0" fontId="49" fillId="0" borderId="0" applyNumberFormat="0" applyFill="0" applyBorder="0" applyAlignment="0" applyProtection="0"/>
    <xf numFmtId="0" fontId="38" fillId="0" borderId="30"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51" fillId="2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8" fillId="0" borderId="30"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64" fontId="35" fillId="0" borderId="0" applyFon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8" fillId="0" borderId="30" applyNumberFormat="0" applyFill="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35" fillId="31" borderId="33" applyNumberFormat="0" applyFont="0" applyAlignment="0" applyProtection="0"/>
    <xf numFmtId="164" fontId="35" fillId="0" borderId="0" applyFont="0" applyFill="0" applyBorder="0" applyAlignment="0" applyProtection="0"/>
    <xf numFmtId="0" fontId="44" fillId="26" borderId="34" applyNumberFormat="0" applyAlignment="0" applyProtection="0"/>
    <xf numFmtId="0" fontId="46" fillId="0" borderId="32" applyNumberFormat="0" applyFill="0" applyAlignment="0" applyProtection="0"/>
    <xf numFmtId="0" fontId="47" fillId="27" borderId="24" applyNumberFormat="0" applyAlignment="0" applyProtection="0"/>
    <xf numFmtId="0" fontId="42" fillId="30" borderId="0" applyNumberFormat="0" applyBorder="0" applyAlignment="0" applyProtection="0"/>
    <xf numFmtId="0" fontId="45" fillId="26"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31"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0" fontId="38" fillId="0" borderId="30"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51" fillId="25" borderId="0" applyNumberFormat="0" applyBorder="0" applyAlignment="0" applyProtection="0"/>
    <xf numFmtId="0" fontId="44" fillId="26" borderId="34"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46" fillId="0" borderId="32" applyNumberFormat="0" applyFill="0" applyAlignment="0" applyProtection="0"/>
    <xf numFmtId="0" fontId="51" fillId="24"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51" fillId="23"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51" fillId="19"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3" fillId="13" borderId="23" applyNumberFormat="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1" fillId="9" borderId="0" applyNumberFormat="0" applyBorder="0" applyAlignment="0" applyProtection="0"/>
    <xf numFmtId="0" fontId="46" fillId="0" borderId="32" applyNumberFormat="0" applyFill="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31" borderId="33" applyNumberFormat="0" applyFont="0" applyAlignment="0" applyProtection="0"/>
    <xf numFmtId="0" fontId="38" fillId="0" borderId="30" applyNumberFormat="0" applyFill="0" applyAlignment="0" applyProtection="0"/>
    <xf numFmtId="0" fontId="44" fillId="26" borderId="34" applyNumberFormat="0" applyAlignment="0" applyProtection="0"/>
    <xf numFmtId="0" fontId="37"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0" fontId="35" fillId="16" borderId="0" applyNumberFormat="0" applyBorder="0" applyAlignment="0" applyProtection="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3"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0" fillId="1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51" fillId="22"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31" applyNumberFormat="0" applyFill="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5" fillId="26" borderId="23" applyNumberFormat="0" applyAlignment="0" applyProtection="0"/>
    <xf numFmtId="0" fontId="51" fillId="21" borderId="0" applyNumberFormat="0" applyBorder="0" applyAlignment="0" applyProtection="0"/>
    <xf numFmtId="0" fontId="51" fillId="2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3" fillId="13" borderId="23"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7" fillId="27" borderId="2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31" borderId="33" applyNumberFormat="0" applyFont="0" applyAlignment="0" applyProtection="0"/>
    <xf numFmtId="0" fontId="35" fillId="14"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37" fillId="0" borderId="29"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1" fillId="9" borderId="0" applyNumberFormat="0" applyBorder="0" applyAlignment="0" applyProtection="0"/>
    <xf numFmtId="0" fontId="42" fillId="3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16" borderId="0" applyNumberFormat="0" applyBorder="0" applyAlignment="0" applyProtection="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7" fillId="0" borderId="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0" fontId="57"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0" fontId="57" fillId="0" borderId="0"/>
    <xf numFmtId="0" fontId="7" fillId="0" borderId="0" applyFont="0" applyFill="0" applyBorder="0" applyAlignment="0" applyProtection="0"/>
    <xf numFmtId="164" fontId="3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18" fillId="29" borderId="27"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ill="0" applyBorder="0" applyAlignment="0"/>
    <xf numFmtId="0" fontId="46" fillId="0" borderId="32" applyNumberFormat="0" applyFill="0" applyAlignment="0" applyProtection="0"/>
    <xf numFmtId="0" fontId="53" fillId="34" borderId="36" applyNumberFormat="0" applyFont="0" applyBorder="0" applyAlignment="0" applyProtection="0">
      <alignment horizontal="center"/>
    </xf>
    <xf numFmtId="0" fontId="42" fillId="30" borderId="0" applyNumberFormat="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37" fontId="7" fillId="0" borderId="0"/>
    <xf numFmtId="37" fontId="7" fillId="0" borderId="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43" fontId="5"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7" fillId="0" borderId="29" applyNumberFormat="0" applyFill="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79" fontId="58" fillId="0" borderId="0" applyFont="0" applyFill="0" applyBorder="0" applyAlignment="0" applyProtection="0">
      <alignment horizontal="right"/>
    </xf>
    <xf numFmtId="14" fontId="55"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0" fontId="59"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10" fontId="7" fillId="0" borderId="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191"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37" fontId="7" fillId="0" borderId="0"/>
    <xf numFmtId="0" fontId="53" fillId="34" borderId="36" applyNumberFormat="0" applyFont="0" applyBorder="0" applyAlignment="0" applyProtection="0">
      <alignment horizontal="center"/>
    </xf>
    <xf numFmtId="0" fontId="18" fillId="29" borderId="27" applyAlignment="0" applyProtection="0"/>
    <xf numFmtId="0" fontId="47" fillId="27" borderId="24" applyNumberFormat="0" applyAlignment="0" applyProtection="0"/>
    <xf numFmtId="0" fontId="7" fillId="0" borderId="0">
      <alignment horizontal="left" wrapText="1"/>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8" fontId="57" fillId="0" borderId="25">
      <alignment vertical="center"/>
    </xf>
    <xf numFmtId="0" fontId="37" fillId="0" borderId="29" applyNumberFormat="0" applyFill="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10" fontId="7" fillId="0" borderId="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89" fontId="68" fillId="0" borderId="0" applyFont="0" applyFill="0" applyBorder="0" applyAlignment="0" applyProtection="0"/>
    <xf numFmtId="37" fontId="7" fillId="0" borderId="0"/>
    <xf numFmtId="0" fontId="7" fillId="0" borderId="0">
      <alignment horizontal="left" wrapText="1"/>
    </xf>
    <xf numFmtId="37" fontId="7" fillId="0" borderId="0"/>
    <xf numFmtId="164" fontId="3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35" fillId="0" borderId="0">
      <alignment horizontal="left" wrapText="1"/>
    </xf>
    <xf numFmtId="10" fontId="7" fillId="0" borderId="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38" fontId="57" fillId="0" borderId="25">
      <alignment vertical="center"/>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7" fillId="0" borderId="0"/>
    <xf numFmtId="0" fontId="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0" fontId="7" fillId="0" borderId="0"/>
    <xf numFmtId="0" fontId="18" fillId="29" borderId="27" applyAlignment="0" applyProtection="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42" fillId="30" borderId="0" applyNumberFormat="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10" fontId="7" fillId="0" borderId="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18" fillId="29" borderId="27" applyAlignment="0" applyProtection="0"/>
    <xf numFmtId="38" fontId="57" fillId="0" borderId="25">
      <alignment vertical="center"/>
    </xf>
    <xf numFmtId="10" fontId="7" fillId="0" borderId="0"/>
    <xf numFmtId="0" fontId="45" fillId="26" borderId="23" applyNumberFormat="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188" fontId="65"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189" fontId="68"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0" fillId="0" borderId="41" applyNumberFormat="0" applyFill="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45" fillId="26" borderId="23" applyNumberFormat="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lignment horizontal="left" wrapText="1"/>
    </xf>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4" borderId="36" applyNumberFormat="0" applyFont="0" applyBorder="0" applyAlignment="0" applyProtection="0">
      <alignment horizont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37" fontId="7" fillId="0" borderId="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45" fillId="26" borderId="23"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53" fillId="0" borderId="3" applyFill="0" applyBorder="0" applyProtection="0">
      <alignment horizontal="left" vertical="top"/>
    </xf>
    <xf numFmtId="175" fontId="7"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188" fontId="65"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43" fontId="5" fillId="0" borderId="0" applyFont="0" applyFill="0" applyBorder="0" applyAlignment="0" applyProtection="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lignment horizontal="left" wrapText="1"/>
    </xf>
    <xf numFmtId="0" fontId="57" fillId="0" borderId="0"/>
    <xf numFmtId="0" fontId="45" fillId="26" borderId="23" applyNumberFormat="0" applyAlignment="0" applyProtection="0"/>
    <xf numFmtId="191"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lignment horizontal="left" wrapText="1"/>
    </xf>
    <xf numFmtId="0" fontId="7" fillId="0" borderId="0" applyFill="0" applyBorder="0" applyAlignment="0"/>
    <xf numFmtId="38" fontId="57" fillId="0" borderId="25">
      <alignment vertical="center"/>
    </xf>
    <xf numFmtId="10" fontId="7" fillId="0" borderId="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1" fillId="2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8" fontId="65"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9" fillId="0" borderId="0" applyNumberFormat="0" applyFill="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18" fillId="29" borderId="27"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1" fillId="23" borderId="0" applyNumberFormat="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175" fontId="7"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5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57" fillId="0" borderId="0"/>
    <xf numFmtId="175" fontId="7" fillId="0" borderId="0" applyFont="0" applyFill="0" applyBorder="0" applyAlignment="0" applyProtection="0"/>
    <xf numFmtId="38" fontId="57" fillId="0" borderId="25">
      <alignment vertic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1" fillId="19" borderId="0" applyNumberFormat="0" applyBorder="0" applyAlignment="0" applyProtection="0"/>
    <xf numFmtId="0" fontId="35"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35" fillId="0" borderId="0">
      <alignment horizontal="left" wrapText="1"/>
    </xf>
    <xf numFmtId="10" fontId="7" fillId="0" borderId="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89" fontId="68" fillId="0" borderId="0" applyFont="0" applyFill="0" applyBorder="0" applyAlignment="0" applyProtection="0"/>
    <xf numFmtId="0" fontId="51" fillId="18"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40" fillId="10"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0" fillId="0" borderId="4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35" fillId="0" borderId="0">
      <alignment horizontal="left" wrapText="1"/>
    </xf>
    <xf numFmtId="0" fontId="57" fillId="0" borderId="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45" fillId="26" borderId="23"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lignment horizontal="left" wrapText="1"/>
    </xf>
    <xf numFmtId="0" fontId="51" fillId="25" borderId="0" applyNumberFormat="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49" fillId="0" borderId="0" applyNumberForma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10" fontId="57" fillId="0" borderId="0" applyFont="0" applyFill="0" applyBorder="0" applyAlignment="0" applyProtection="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51" fillId="20"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77" fontId="57" fillId="0" borderId="0" applyFill="0" applyBorder="0" applyAlignment="0"/>
    <xf numFmtId="0" fontId="51" fillId="22" borderId="0" applyNumberFormat="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0" fillId="0" borderId="41" applyNumberFormat="0" applyFill="0" applyAlignment="0" applyProtection="0"/>
    <xf numFmtId="0" fontId="53" fillId="34" borderId="36" applyNumberFormat="0" applyFont="0" applyBorder="0" applyAlignment="0" applyProtection="0">
      <alignment horizontal="center"/>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15" borderId="0" applyNumberFormat="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89" fontId="68" fillId="0" borderId="0" applyFont="0" applyFill="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7" fillId="0" borderId="0"/>
    <xf numFmtId="10" fontId="7" fillId="0" borderId="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7" fillId="0" borderId="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2"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35" fillId="10" borderId="0" applyNumberFormat="0" applyBorder="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35" fillId="9" borderId="0" applyNumberFormat="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39" fillId="0" borderId="31"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0" fillId="0" borderId="41" applyNumberFormat="0" applyFill="0" applyAlignment="0" applyProtection="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9" fillId="0" borderId="0" applyNumberFormat="0" applyFill="0" applyBorder="0" applyAlignment="0" applyProtection="0"/>
    <xf numFmtId="0" fontId="53" fillId="0" borderId="3" applyFill="0" applyBorder="0" applyProtection="0">
      <alignment horizontal="left" vertical="top"/>
    </xf>
    <xf numFmtId="10" fontId="7" fillId="0" borderId="0"/>
    <xf numFmtId="164" fontId="35"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10"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89" fontId="68" fillId="0" borderId="0" applyFont="0" applyFill="0" applyBorder="0" applyAlignment="0" applyProtection="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189" fontId="68"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177" fontId="5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1" fillId="15"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7" fontId="7" fillId="0" borderId="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51" fillId="22"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164" fontId="35"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37" fontId="7" fillId="0" borderId="0"/>
    <xf numFmtId="179" fontId="58" fillId="0" borderId="0" applyFont="0" applyFill="0" applyBorder="0" applyAlignment="0" applyProtection="0">
      <alignment horizontal="right"/>
    </xf>
    <xf numFmtId="10" fontId="7" fillId="0" borderId="0"/>
    <xf numFmtId="0" fontId="51" fillId="20" borderId="0" applyNumberFormat="0" applyBorder="0" applyAlignment="0" applyProtection="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49"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177" fontId="57" fillId="0" borderId="0" applyFill="0" applyBorder="0" applyAlignment="0"/>
    <xf numFmtId="38" fontId="57" fillId="0" borderId="25">
      <alignment vertical="center"/>
    </xf>
    <xf numFmtId="0" fontId="7" fillId="0" borderId="0">
      <alignment horizontal="left" wrapText="1"/>
    </xf>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18" fillId="29" borderId="27" applyAlignment="0" applyProtection="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0" fillId="10"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5" borderId="0" applyNumberFormat="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35" fillId="16" borderId="0" applyNumberFormat="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10" fontId="7" fillId="0" borderId="0"/>
    <xf numFmtId="38" fontId="57" fillId="0" borderId="25">
      <alignment vertical="center"/>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35" fillId="0" borderId="0">
      <alignment horizontal="left" wrapText="1"/>
    </xf>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18" fillId="29" borderId="27"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0" fontId="57" fillId="28" borderId="4" applyNumberFormat="0" applyFont="0" applyBorder="0" applyAlignment="0" applyProtection="0">
      <alignment horizontal="centerContinuous"/>
    </xf>
    <xf numFmtId="0" fontId="36" fillId="0" borderId="0" applyNumberForma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35" fillId="12"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35" fillId="10" borderId="0" applyNumberFormat="0" applyBorder="0" applyAlignment="0" applyProtection="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35" fillId="9"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38" fontId="57" fillId="0" borderId="25">
      <alignment vertical="center"/>
    </xf>
    <xf numFmtId="0" fontId="39" fillId="0" borderId="0" applyNumberFormat="0" applyFill="0" applyBorder="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38" fillId="0" borderId="30" applyNumberFormat="0" applyFill="0" applyAlignment="0" applyProtection="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10" fontId="57" fillId="0" borderId="0" applyFont="0" applyFill="0" applyBorder="0" applyAlignment="0" applyProtection="0"/>
    <xf numFmtId="10" fontId="7" fillId="0" borderId="0"/>
    <xf numFmtId="38" fontId="57" fillId="0" borderId="25">
      <alignment vertical="center"/>
    </xf>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35" fillId="1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77" fontId="5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18" fillId="29" borderId="27" applyAlignment="0" applyProtection="0"/>
    <xf numFmtId="191" fontId="7" fillId="0" borderId="0" applyFont="0" applyFill="0" applyBorder="0" applyAlignment="0" applyProtection="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75"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43" fontId="5"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9" fontId="58" fillId="0" borderId="0" applyFont="0" applyFill="0" applyBorder="0" applyAlignment="0" applyProtection="0">
      <alignment horizontal="right"/>
    </xf>
    <xf numFmtId="0" fontId="35" fillId="0" borderId="0">
      <alignment horizontal="left" wrapText="1"/>
    </xf>
    <xf numFmtId="0" fontId="18" fillId="29" borderId="27"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5" fillId="26" borderId="23" applyNumberFormat="0" applyAlignment="0" applyProtection="0"/>
    <xf numFmtId="0" fontId="7"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8"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7" fillId="27" borderId="24" applyNumberFormat="0" applyAlignment="0" applyProtection="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57" fillId="0" borderId="0"/>
    <xf numFmtId="0" fontId="7" fillId="0" borderId="0" applyFill="0" applyBorder="0" applyAlignment="0"/>
    <xf numFmtId="0" fontId="41" fillId="9" borderId="0" applyNumberFormat="0" applyBorder="0" applyAlignment="0" applyProtection="0"/>
    <xf numFmtId="0" fontId="35" fillId="0" borderId="0">
      <alignment horizontal="left" wrapText="1"/>
    </xf>
    <xf numFmtId="191" fontId="7" fillId="0" borderId="0" applyFont="0" applyFill="0" applyBorder="0" applyAlignment="0" applyProtection="0"/>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1" fillId="2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10" fontId="7" fillId="0" borderId="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35" fillId="31" borderId="33" applyNumberFormat="0" applyFont="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177" fontId="5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191"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18" fillId="29" borderId="27" applyAlignment="0" applyProtection="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47" fillId="27" borderId="24"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1" fillId="20"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35" fillId="16" borderId="0" applyNumberFormat="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91" fontId="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43" fontId="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7" fillId="0" borderId="0"/>
    <xf numFmtId="10" fontId="7" fillId="0" borderId="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9" fillId="0" borderId="3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34" borderId="36" applyNumberFormat="0" applyFont="0" applyBorder="0" applyAlignment="0" applyProtection="0">
      <alignment horizontal="center"/>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lignment horizontal="left" wrapText="1"/>
    </xf>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9" fillId="0" borderId="31"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9" borderId="0" applyNumberFormat="0" applyBorder="0" applyAlignment="0" applyProtection="0"/>
    <xf numFmtId="0" fontId="53" fillId="34" borderId="36" applyNumberFormat="0" applyFont="0" applyBorder="0" applyAlignment="0" applyProtection="0">
      <alignment horizontal="center"/>
    </xf>
    <xf numFmtId="0" fontId="51" fillId="22"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1" fillId="2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38" fontId="57" fillId="0" borderId="25">
      <alignment vertical="center"/>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35" fillId="0" borderId="0">
      <alignment horizontal="left" wrapText="1"/>
    </xf>
    <xf numFmtId="175" fontId="7" fillId="0" borderId="0" applyFont="0" applyFill="0" applyBorder="0" applyAlignment="0" applyProtection="0"/>
    <xf numFmtId="37" fontId="7" fillId="0" borderId="0"/>
    <xf numFmtId="0" fontId="51" fillId="1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35" fillId="17" borderId="0" applyNumberFormat="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lignment horizontal="left" wrapText="1"/>
    </xf>
    <xf numFmtId="0" fontId="57" fillId="0" borderId="0"/>
    <xf numFmtId="38" fontId="57" fillId="0" borderId="25">
      <alignment vertical="center"/>
    </xf>
    <xf numFmtId="0" fontId="37" fillId="0" borderId="29" applyNumberFormat="0" applyFill="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177" fontId="57" fillId="0" borderId="0" applyFill="0" applyBorder="0" applyAlignment="0"/>
    <xf numFmtId="37" fontId="7" fillId="0" borderId="0"/>
    <xf numFmtId="0" fontId="7" fillId="0" borderId="0">
      <alignment horizontal="left" wrapText="1"/>
    </xf>
    <xf numFmtId="0" fontId="7" fillId="0" borderId="0">
      <alignment horizontal="left" wrapText="1"/>
    </xf>
    <xf numFmtId="0" fontId="51" fillId="20" borderId="0" applyNumberFormat="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44" fillId="26" borderId="34" applyNumberFormat="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1" fillId="19" borderId="0" applyNumberFormat="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43" fontId="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7"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51" fillId="15"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37" fontId="7" fillId="0" borderId="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177" fontId="5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16" borderId="0" applyNumberFormat="0" applyBorder="0" applyAlignment="0" applyProtection="0"/>
    <xf numFmtId="10" fontId="7" fillId="0" borderId="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38" fontId="57" fillId="0" borderId="25">
      <alignment vertical="center"/>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12"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7" fillId="0" borderId="0"/>
    <xf numFmtId="16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164" fontId="35" fillId="0" borderId="0" applyFont="0" applyFill="0" applyBorder="0" applyAlignment="0" applyProtection="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35" fillId="0" borderId="0">
      <alignment horizontal="left" wrapText="1"/>
    </xf>
    <xf numFmtId="164" fontId="3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0" fontId="18" fillId="29" borderId="27"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0" fillId="0" borderId="41" applyNumberFormat="0" applyFill="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188" fontId="6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7" fillId="0" borderId="29" applyNumberFormat="0" applyFill="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7" fillId="0" borderId="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16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38" fontId="57" fillId="0" borderId="25">
      <alignment vertical="center"/>
    </xf>
    <xf numFmtId="191" fontId="7" fillId="0" borderId="0" applyFont="0" applyFill="0" applyBorder="0" applyAlignment="0" applyProtection="0"/>
    <xf numFmtId="0" fontId="7" fillId="0" borderId="0" applyFill="0" applyBorder="0" applyAlignment="0"/>
    <xf numFmtId="37" fontId="7" fillId="0" borderId="0"/>
    <xf numFmtId="0" fontId="18" fillId="29" borderId="27"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38" fontId="57" fillId="0" borderId="25">
      <alignment vertical="center"/>
    </xf>
    <xf numFmtId="0" fontId="53" fillId="0" borderId="3" applyFill="0" applyBorder="0" applyProtection="0">
      <alignment horizontal="left" vertical="top"/>
    </xf>
    <xf numFmtId="37" fontId="7" fillId="0" borderId="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48" fillId="0" borderId="0" applyNumberForma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49" fillId="0" borderId="0" applyNumberFormat="0" applyFill="0" applyBorder="0" applyAlignment="0" applyProtection="0"/>
    <xf numFmtId="0" fontId="47" fillId="27" borderId="24" applyNumberFormat="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8" fillId="0" borderId="0" applyNumberFormat="0" applyFill="0" applyBorder="0" applyAlignment="0" applyProtection="0"/>
    <xf numFmtId="0" fontId="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0" fillId="0" borderId="41" applyNumberFormat="0" applyFill="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36" fillId="0" borderId="0" applyNumberForma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38" fillId="0" borderId="30" applyNumberFormat="0" applyFill="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10" fontId="7" fillId="0" borderId="0"/>
    <xf numFmtId="10" fontId="7" fillId="0" borderId="0"/>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5"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191" fontId="7" fillId="0" borderId="0" applyFont="0" applyFill="0" applyBorder="0" applyAlignment="0" applyProtection="0"/>
    <xf numFmtId="0" fontId="18" fillId="29" borderId="27" applyAlignment="0" applyProtection="0"/>
    <xf numFmtId="0" fontId="51" fillId="25"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53" fillId="0" borderId="3" applyFill="0" applyBorder="0" applyProtection="0">
      <alignment horizontal="left" vertical="top"/>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88" fontId="65"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51" fillId="23" borderId="0" applyNumberFormat="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2" fillId="30" borderId="0" applyNumberFormat="0" applyBorder="0" applyAlignment="0" applyProtection="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6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35" fillId="8" borderId="0" applyNumberFormat="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91"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31" borderId="33" applyNumberFormat="0" applyFont="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40" fillId="10"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0"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51" fillId="23" borderId="0" applyNumberFormat="0" applyBorder="0" applyAlignment="0" applyProtection="0"/>
    <xf numFmtId="10" fontId="7" fillId="0" borderId="0"/>
    <xf numFmtId="0" fontId="7" fillId="0" borderId="0">
      <alignment horizontal="left" wrapText="1"/>
    </xf>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37" fillId="0" borderId="29"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35"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38" fontId="57" fillId="0" borderId="25">
      <alignment vertical="center"/>
    </xf>
    <xf numFmtId="10" fontId="5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191"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35" fillId="12" borderId="0" applyNumberFormat="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7" fillId="0" borderId="0"/>
    <xf numFmtId="0" fontId="51" fillId="1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35" fillId="0" borderId="0">
      <alignment horizontal="left" wrapText="1"/>
    </xf>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37" fillId="0" borderId="29" applyNumberFormat="0" applyFill="0" applyAlignment="0" applyProtection="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40" fillId="10"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77" fontId="5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0" fillId="0" borderId="41" applyNumberFormat="0" applyFill="0" applyAlignment="0" applyProtection="0"/>
    <xf numFmtId="177" fontId="57" fillId="0" borderId="0" applyFill="0" applyBorder="0" applyAlignment="0"/>
    <xf numFmtId="38" fontId="57" fillId="0" borderId="25">
      <alignment vertical="center"/>
    </xf>
    <xf numFmtId="0" fontId="35" fillId="0" borderId="0">
      <alignment horizontal="left" wrapText="1"/>
    </xf>
    <xf numFmtId="0" fontId="7"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10" fontId="7" fillId="0" borderId="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9" fillId="0" borderId="0" applyNumberFormat="0" applyFill="0" applyBorder="0" applyAlignment="0" applyProtection="0"/>
    <xf numFmtId="0" fontId="53" fillId="34" borderId="36" applyNumberFormat="0" applyFont="0" applyBorder="0" applyAlignment="0" applyProtection="0">
      <alignment horizontal="center"/>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35" fillId="11" borderId="0" applyNumberFormat="0" applyBorder="0" applyAlignment="0" applyProtection="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18" fillId="29" borderId="27" applyAlignment="0" applyProtection="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2" fillId="30"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38" fontId="57" fillId="0" borderId="25">
      <alignment vertic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35"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0" fillId="0" borderId="4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35"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20" borderId="0" applyNumberFormat="0" applyBorder="0" applyAlignment="0" applyProtection="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39" fillId="0" borderId="0" applyNumberForma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0" fontId="57" fillId="0" borderId="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14" borderId="0" applyNumberFormat="0" applyBorder="0" applyAlignment="0" applyProtection="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41" fillId="9"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0" fontId="49" fillId="0" borderId="0" applyNumberFormat="0" applyFill="0" applyBorder="0" applyAlignment="0" applyProtection="0"/>
    <xf numFmtId="0" fontId="53" fillId="34"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7" fillId="0" borderId="29" applyNumberFormat="0" applyFill="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0" fontId="51" fillId="19" borderId="0" applyNumberFormat="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43" fontId="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7"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35" fillId="13"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5" fontId="7" fillId="0" borderId="0" applyFont="0" applyFill="0" applyBorder="0" applyAlignment="0" applyProtection="0"/>
    <xf numFmtId="0" fontId="42" fillId="30" borderId="0" applyNumberFormat="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39" fillId="0" borderId="31" applyNumberFormat="0" applyFill="0" applyAlignment="0" applyProtection="0"/>
    <xf numFmtId="0" fontId="7" fillId="0" borderId="0">
      <alignment horizontal="left" wrapText="1"/>
    </xf>
    <xf numFmtId="0" fontId="18" fillId="29" borderId="27" applyAlignment="0" applyProtection="0"/>
    <xf numFmtId="10" fontId="7" fillId="0" borderId="0"/>
    <xf numFmtId="0" fontId="5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44" fillId="26" borderId="34"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0" borderId="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35" fillId="0" borderId="0">
      <alignment horizontal="left" wrapText="1"/>
    </xf>
    <xf numFmtId="0" fontId="53" fillId="0" borderId="3" applyFill="0" applyBorder="0" applyProtection="0">
      <alignment horizontal="left" vertical="top"/>
    </xf>
    <xf numFmtId="0" fontId="51" fillId="21" borderId="0" applyNumberFormat="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37" fontId="7" fillId="0" borderId="0"/>
    <xf numFmtId="0" fontId="51" fillId="22" borderId="0" applyNumberFormat="0" applyBorder="0" applyAlignment="0" applyProtection="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1" fillId="24" borderId="0" applyNumberFormat="0" applyBorder="0" applyAlignment="0" applyProtection="0"/>
    <xf numFmtId="0" fontId="35" fillId="11" borderId="0" applyNumberFormat="0" applyBorder="0" applyAlignment="0" applyProtection="0"/>
    <xf numFmtId="0" fontId="35" fillId="0" borderId="0">
      <alignment horizontal="left" wrapText="1"/>
    </xf>
    <xf numFmtId="0" fontId="57" fillId="0" borderId="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51" fillId="19" borderId="0" applyNumberFormat="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43" fontId="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18" fillId="29" borderId="27" applyAlignment="0" applyProtection="0"/>
    <xf numFmtId="38" fontId="57" fillId="0" borderId="25">
      <alignment vertic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50" fillId="0" borderId="41" applyNumberFormat="0" applyFill="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37" fillId="0" borderId="29" applyNumberFormat="0" applyFill="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45" fillId="26" borderId="23" applyNumberFormat="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7" fillId="0" borderId="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0" fontId="7" fillId="0" borderId="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5" fillId="26" borderId="23" applyNumberFormat="0" applyAlignment="0" applyProtection="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37"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9" fontId="58" fillId="0" borderId="0" applyFont="0" applyFill="0" applyBorder="0" applyAlignment="0" applyProtection="0">
      <alignment horizontal="right"/>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ont="0" applyFill="0" applyBorder="0" applyAlignment="0" applyProtection="0"/>
    <xf numFmtId="37" fontId="7" fillId="0" borderId="0"/>
    <xf numFmtId="177" fontId="57" fillId="0" borderId="0" applyFill="0" applyBorder="0" applyAlignment="0"/>
    <xf numFmtId="10" fontId="5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38" fontId="57" fillId="0" borderId="25">
      <alignment vertical="center"/>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40" fillId="10"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10"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37" fontId="7" fillId="0" borderId="0"/>
    <xf numFmtId="10" fontId="5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0" borderId="0"/>
    <xf numFmtId="0" fontId="7" fillId="0" borderId="0" applyFill="0" applyBorder="0" applyAlignment="0"/>
    <xf numFmtId="0" fontId="51" fillId="23" borderId="0" applyNumberFormat="0" applyBorder="0" applyAlignment="0" applyProtection="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18" fillId="29" borderId="27" applyAlignment="0" applyProtection="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7" fillId="0" borderId="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177" fontId="5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10" fontId="7" fillId="0" borderId="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53" fillId="34" borderId="36" applyNumberFormat="0" applyFont="0" applyBorder="0" applyAlignment="0" applyProtection="0">
      <alignment horizontal="center"/>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10" fontId="7" fillId="0" borderId="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53" fillId="0" borderId="3" applyFill="0" applyBorder="0" applyProtection="0">
      <alignment horizontal="left" vertical="top"/>
    </xf>
    <xf numFmtId="43" fontId="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8" fontId="57" fillId="0" borderId="25">
      <alignment vertic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9" fillId="0" borderId="0" applyNumberForma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6" fillId="0" borderId="0" applyNumberFormat="0" applyFill="0" applyBorder="0" applyAlignment="0" applyProtection="0"/>
    <xf numFmtId="0" fontId="51" fillId="19" borderId="0" applyNumberFormat="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0" borderId="0"/>
    <xf numFmtId="38" fontId="57" fillId="0" borderId="25">
      <alignment vertical="center"/>
    </xf>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0" fontId="5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51" fillId="19"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18" fillId="29" borderId="27" applyAlignment="0" applyProtection="0"/>
    <xf numFmtId="43" fontId="5" fillId="0" borderId="0" applyFont="0" applyFill="0" applyBorder="0" applyAlignment="0" applyProtection="0"/>
    <xf numFmtId="0" fontId="50" fillId="0" borderId="41" applyNumberFormat="0" applyFill="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175" fontId="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1" fillId="18"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0" fontId="7" fillId="0" borderId="0"/>
    <xf numFmtId="0" fontId="53" fillId="0" borderId="3" applyFill="0" applyBorder="0" applyProtection="0">
      <alignment horizontal="left" vertical="top"/>
    </xf>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0" fontId="4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9"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177" fontId="5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51" fillId="19"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37" fontId="7" fillId="0" borderId="0"/>
    <xf numFmtId="0" fontId="51" fillId="23" borderId="0" applyNumberFormat="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7" fillId="0" borderId="0">
      <alignment horizontal="left" wrapText="1"/>
    </xf>
    <xf numFmtId="0" fontId="51" fillId="22"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53" fillId="34" borderId="36" applyNumberFormat="0" applyFont="0" applyBorder="0" applyAlignment="0" applyProtection="0">
      <alignment horizontal="center"/>
    </xf>
    <xf numFmtId="10" fontId="7" fillId="0" borderId="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91"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88" fontId="65" fillId="0" borderId="0" applyFont="0" applyFill="0" applyBorder="0" applyAlignment="0" applyProtection="0"/>
    <xf numFmtId="0" fontId="7"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35" fillId="0" borderId="0">
      <alignment horizontal="left" wrapText="1"/>
    </xf>
    <xf numFmtId="0" fontId="35" fillId="12" borderId="0" applyNumberFormat="0" applyBorder="0" applyAlignment="0" applyProtection="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7" fillId="0" borderId="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0" fillId="0" borderId="41" applyNumberFormat="0" applyFill="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0" borderId="0" applyNumberFormat="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16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7" fillId="0" borderId="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38" fillId="0" borderId="30" applyNumberFormat="0" applyFill="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0" fillId="0" borderId="41" applyNumberFormat="0" applyFill="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88" fontId="65"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10" fontId="7" fillId="0" borderId="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35" fillId="0" borderId="0">
      <alignment horizontal="left" wrapText="1"/>
    </xf>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35" fillId="0" borderId="0">
      <alignment horizontal="left" wrapText="1"/>
    </xf>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188" fontId="65"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18" fillId="29" borderId="27"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64" fontId="35" fillId="0" borderId="0" applyFont="0" applyFill="0" applyBorder="0" applyAlignment="0" applyProtection="0"/>
    <xf numFmtId="0" fontId="35"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35" fillId="16"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46" fillId="0" borderId="32" applyNumberFormat="0" applyFill="0" applyAlignment="0" applyProtection="0"/>
    <xf numFmtId="0" fontId="35" fillId="1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75" fontId="7"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37" fontId="7" fillId="0" borderId="0"/>
    <xf numFmtId="37" fontId="7" fillId="0" borderId="0"/>
    <xf numFmtId="0" fontId="47" fillId="27" borderId="24" applyNumberFormat="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1" fillId="25"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7" fontId="7" fillId="0" borderId="0"/>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35" fillId="0" borderId="0">
      <alignment horizontal="left" wrapText="1"/>
    </xf>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35" fillId="0" borderId="0">
      <alignment horizontal="left" wrapText="1"/>
    </xf>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10" fontId="7" fillId="0" borderId="0"/>
    <xf numFmtId="37" fontId="7" fillId="0" borderId="0"/>
    <xf numFmtId="37" fontId="7" fillId="0" borderId="0"/>
    <xf numFmtId="0" fontId="35" fillId="31" borderId="33" applyNumberFormat="0" applyFont="0" applyAlignment="0" applyProtection="0"/>
    <xf numFmtId="0" fontId="51" fillId="24" borderId="0" applyNumberFormat="0" applyBorder="0" applyAlignment="0" applyProtection="0"/>
    <xf numFmtId="0" fontId="18" fillId="29" borderId="27" applyAlignment="0" applyProtection="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lignment horizontal="left" wrapText="1"/>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164" fontId="35"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38" fontId="57" fillId="0" borderId="25">
      <alignment vertical="center"/>
    </xf>
    <xf numFmtId="0" fontId="35"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18" fillId="29" borderId="27" applyAlignment="0" applyProtection="0"/>
    <xf numFmtId="164" fontId="35" fillId="0" borderId="0" applyFont="0" applyFill="0" applyBorder="0" applyAlignment="0" applyProtection="0"/>
    <xf numFmtId="0" fontId="35" fillId="0" borderId="0">
      <alignment horizontal="left" wrapText="1"/>
    </xf>
    <xf numFmtId="0" fontId="35" fillId="13"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57" fillId="0" borderId="0"/>
    <xf numFmtId="0" fontId="57" fillId="0" borderId="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57" fillId="0" borderId="0"/>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43" fontId="5" fillId="0" borderId="0" applyFont="0" applyFill="0" applyBorder="0" applyAlignment="0" applyProtection="0"/>
    <xf numFmtId="179" fontId="58" fillId="0" borderId="0" applyFont="0" applyFill="0" applyBorder="0" applyAlignment="0" applyProtection="0">
      <alignment horizontal="right"/>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164" fontId="35" fillId="0" borderId="0" applyFont="0" applyFill="0" applyBorder="0" applyAlignment="0" applyProtection="0"/>
    <xf numFmtId="0" fontId="57" fillId="0" borderId="0"/>
    <xf numFmtId="9"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0" fontId="57" fillId="0" borderId="0"/>
    <xf numFmtId="0" fontId="35" fillId="0" borderId="0">
      <alignment horizontal="left" wrapText="1"/>
    </xf>
    <xf numFmtId="0" fontId="5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57" fillId="0" borderId="0"/>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0" fontId="57" fillId="0" borderId="0"/>
    <xf numFmtId="164"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43" fontId="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57" fillId="0" borderId="0"/>
    <xf numFmtId="0" fontId="35" fillId="0" borderId="0">
      <alignment horizontal="left" wrapText="1"/>
    </xf>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57" fillId="0" borderId="0"/>
    <xf numFmtId="43" fontId="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38" fontId="80" fillId="0" borderId="0"/>
    <xf numFmtId="38" fontId="81" fillId="0" borderId="0"/>
    <xf numFmtId="38" fontId="82" fillId="0" borderId="0"/>
    <xf numFmtId="38" fontId="83" fillId="0" borderId="0"/>
    <xf numFmtId="0" fontId="84" fillId="0" borderId="0"/>
    <xf numFmtId="0" fontId="84" fillId="0" borderId="0"/>
    <xf numFmtId="0" fontId="7" fillId="0" borderId="0">
      <alignment horizontal="left" wrapText="1"/>
    </xf>
    <xf numFmtId="180" fontId="85" fillId="0" borderId="0"/>
    <xf numFmtId="187" fontId="86" fillId="0" borderId="0"/>
    <xf numFmtId="10" fontId="87" fillId="0" borderId="0"/>
    <xf numFmtId="180" fontId="85" fillId="0" borderId="0" applyFont="0" applyFill="0" applyBorder="0" applyAlignment="0" applyProtection="0"/>
    <xf numFmtId="43" fontId="4" fillId="0" borderId="0" applyFont="0" applyFill="0" applyBorder="0" applyAlignment="0" applyProtection="0"/>
    <xf numFmtId="180" fontId="85" fillId="0" borderId="0" applyFont="0" applyFill="0" applyBorder="0" applyAlignment="0" applyProtection="0"/>
    <xf numFmtId="0" fontId="5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89" fillId="0" borderId="44" applyNumberFormat="0" applyFill="0" applyAlignment="0" applyProtection="0"/>
    <xf numFmtId="0" fontId="90" fillId="0" borderId="45" applyNumberFormat="0" applyFill="0" applyAlignment="0" applyProtection="0"/>
    <xf numFmtId="0" fontId="91" fillId="0" borderId="46" applyNumberFormat="0" applyFill="0" applyAlignment="0" applyProtection="0"/>
    <xf numFmtId="0" fontId="91" fillId="0" borderId="0" applyNumberFormat="0" applyFill="0" applyBorder="0" applyAlignment="0" applyProtection="0"/>
    <xf numFmtId="0" fontId="92" fillId="40" borderId="0" applyNumberFormat="0" applyBorder="0" applyAlignment="0" applyProtection="0"/>
    <xf numFmtId="0" fontId="93" fillId="41" borderId="0" applyNumberFormat="0" applyBorder="0" applyAlignment="0" applyProtection="0"/>
    <xf numFmtId="0" fontId="94" fillId="42" borderId="0" applyNumberFormat="0" applyBorder="0" applyAlignment="0" applyProtection="0"/>
    <xf numFmtId="0" fontId="95" fillId="43" borderId="47" applyNumberFormat="0" applyAlignment="0" applyProtection="0"/>
    <xf numFmtId="0" fontId="96" fillId="44" borderId="48" applyNumberFormat="0" applyAlignment="0" applyProtection="0"/>
    <xf numFmtId="0" fontId="97" fillId="44" borderId="47" applyNumberFormat="0" applyAlignment="0" applyProtection="0"/>
    <xf numFmtId="0" fontId="98" fillId="0" borderId="49" applyNumberFormat="0" applyFill="0" applyAlignment="0" applyProtection="0"/>
    <xf numFmtId="0" fontId="99" fillId="45" borderId="50"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52" applyNumberFormat="0" applyFill="0" applyAlignment="0" applyProtection="0"/>
    <xf numFmtId="0" fontId="10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03" fillId="50" borderId="0" applyNumberFormat="0" applyBorder="0" applyAlignment="0" applyProtection="0"/>
    <xf numFmtId="0" fontId="10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03" fillId="54" borderId="0" applyNumberFormat="0" applyBorder="0" applyAlignment="0" applyProtection="0"/>
    <xf numFmtId="0" fontId="10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03" fillId="58" borderId="0" applyNumberFormat="0" applyBorder="0" applyAlignment="0" applyProtection="0"/>
    <xf numFmtId="0" fontId="10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03" fillId="62" borderId="0" applyNumberFormat="0" applyBorder="0" applyAlignment="0" applyProtection="0"/>
    <xf numFmtId="0" fontId="10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03" fillId="66" borderId="0" applyNumberFormat="0" applyBorder="0" applyAlignment="0" applyProtection="0"/>
    <xf numFmtId="0" fontId="103"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03" fillId="70" borderId="0" applyNumberFormat="0" applyBorder="0" applyAlignment="0" applyProtection="0"/>
    <xf numFmtId="0" fontId="3" fillId="0" borderId="0"/>
    <xf numFmtId="0" fontId="3"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04" fillId="0" borderId="0"/>
    <xf numFmtId="187" fontId="105" fillId="0" borderId="0"/>
    <xf numFmtId="10" fontId="106" fillId="0" borderId="0"/>
    <xf numFmtId="180" fontId="104" fillId="0" borderId="0" applyFont="0" applyFill="0" applyBorder="0" applyAlignment="0" applyProtection="0"/>
    <xf numFmtId="43" fontId="2" fillId="0" borderId="0" applyFont="0" applyFill="0" applyBorder="0" applyAlignment="0" applyProtection="0"/>
    <xf numFmtId="180" fontId="1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9" fontId="58" fillId="0" borderId="0" applyFont="0" applyFill="0" applyBorder="0" applyAlignment="0" applyProtection="0">
      <alignment horizontal="right"/>
    </xf>
    <xf numFmtId="0" fontId="9" fillId="0" borderId="0"/>
    <xf numFmtId="0" fontId="57" fillId="0" borderId="0"/>
  </cellStyleXfs>
  <cellXfs count="683">
    <xf numFmtId="0" fontId="0" fillId="0" borderId="0" xfId="0"/>
    <xf numFmtId="0" fontId="0" fillId="0" borderId="0" xfId="0" applyFont="1"/>
    <xf numFmtId="0" fontId="9" fillId="0" borderId="0" xfId="0" applyFont="1" applyBorder="1"/>
    <xf numFmtId="0" fontId="9" fillId="0" borderId="0" xfId="0" applyFont="1" applyFill="1" applyAlignment="1"/>
    <xf numFmtId="0" fontId="9" fillId="0" borderId="0" xfId="0" applyFont="1" applyFill="1" applyBorder="1"/>
    <xf numFmtId="0" fontId="9" fillId="0" borderId="0" xfId="0" applyFont="1" applyFill="1" applyBorder="1" applyAlignment="1">
      <alignment horizontal="left"/>
    </xf>
    <xf numFmtId="0" fontId="9" fillId="0" borderId="0" xfId="0" applyFont="1" applyBorder="1" applyAlignment="1">
      <alignment horizontal="left"/>
    </xf>
    <xf numFmtId="165" fontId="9" fillId="0" borderId="0" xfId="1" applyNumberFormat="1" applyFont="1" applyBorder="1"/>
    <xf numFmtId="0" fontId="9" fillId="0" borderId="0" xfId="0" applyFont="1" applyFill="1"/>
    <xf numFmtId="0" fontId="9" fillId="0" borderId="0" xfId="0" applyFont="1"/>
    <xf numFmtId="0" fontId="9" fillId="0" borderId="0" xfId="0" applyFont="1" applyFill="1" applyAlignment="1">
      <alignment horizontal="left"/>
    </xf>
    <xf numFmtId="0" fontId="9" fillId="0" borderId="0" xfId="0" applyFont="1" applyAlignment="1">
      <alignment horizontal="left"/>
    </xf>
    <xf numFmtId="165" fontId="9" fillId="0" borderId="0" xfId="1" applyNumberFormat="1" applyFont="1"/>
    <xf numFmtId="0" fontId="9" fillId="0" borderId="0" xfId="0" applyFont="1" applyFill="1" applyBorder="1" applyAlignment="1">
      <alignment wrapText="1"/>
    </xf>
    <xf numFmtId="0" fontId="9" fillId="0" borderId="0" xfId="14" applyFont="1" applyFill="1" applyBorder="1" applyAlignment="1" applyProtection="1"/>
    <xf numFmtId="0" fontId="11" fillId="0" borderId="0" xfId="14" applyFont="1" applyFill="1" applyBorder="1" applyAlignment="1" applyProtection="1"/>
    <xf numFmtId="0" fontId="10" fillId="0" borderId="0" xfId="0" applyFont="1" applyFill="1" applyBorder="1" applyAlignment="1">
      <alignment vertical="top"/>
    </xf>
    <xf numFmtId="0" fontId="10" fillId="0" borderId="0" xfId="0" applyFont="1" applyFill="1" applyBorder="1" applyAlignment="1"/>
    <xf numFmtId="0" fontId="7" fillId="0" borderId="0" xfId="0" applyFont="1" applyBorder="1"/>
    <xf numFmtId="0" fontId="12" fillId="0" borderId="0" xfId="0" applyFont="1" applyFill="1" applyBorder="1" applyAlignment="1">
      <alignment wrapText="1"/>
    </xf>
    <xf numFmtId="0" fontId="7" fillId="0" borderId="0" xfId="0" applyFont="1" applyFill="1" applyAlignment="1"/>
    <xf numFmtId="0" fontId="7" fillId="0" borderId="0" xfId="0" applyFont="1" applyFill="1" applyBorder="1"/>
    <xf numFmtId="0" fontId="13" fillId="0" borderId="0" xfId="0"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17" fillId="0" borderId="0" xfId="0" applyFont="1" applyFill="1"/>
    <xf numFmtId="0" fontId="7" fillId="0" borderId="0" xfId="0" applyFont="1" applyFill="1"/>
    <xf numFmtId="0" fontId="7" fillId="0" borderId="0" xfId="0" applyFont="1"/>
    <xf numFmtId="0" fontId="18" fillId="0" borderId="1" xfId="16" applyFont="1" applyFill="1" applyBorder="1" applyAlignment="1">
      <alignment horizontal="left"/>
    </xf>
    <xf numFmtId="0" fontId="18" fillId="0" borderId="2" xfId="16" applyFont="1" applyFill="1" applyBorder="1" applyAlignment="1">
      <alignment horizontal="left"/>
    </xf>
    <xf numFmtId="15" fontId="18" fillId="0" borderId="0" xfId="0" applyNumberFormat="1" applyFont="1" applyFill="1" applyBorder="1" applyAlignment="1">
      <alignment horizontal="right"/>
    </xf>
    <xf numFmtId="15" fontId="18" fillId="0" borderId="0" xfId="0" applyNumberFormat="1" applyFont="1" applyFill="1" applyBorder="1"/>
    <xf numFmtId="0" fontId="7" fillId="0" borderId="0" xfId="0" applyFont="1" applyFill="1" applyAlignment="1">
      <alignment horizontal="left"/>
    </xf>
    <xf numFmtId="0" fontId="7" fillId="0" borderId="0" xfId="0" applyFont="1" applyAlignment="1">
      <alignment horizontal="left"/>
    </xf>
    <xf numFmtId="0" fontId="18" fillId="0" borderId="3" xfId="16" applyFont="1" applyFill="1" applyBorder="1" applyAlignment="1">
      <alignment horizontal="left"/>
    </xf>
    <xf numFmtId="0" fontId="18" fillId="0" borderId="0" xfId="16" applyFont="1" applyFill="1" applyBorder="1" applyAlignment="1">
      <alignment horizontal="left"/>
    </xf>
    <xf numFmtId="0" fontId="7" fillId="0" borderId="0" xfId="0" applyFont="1" applyFill="1" applyBorder="1" applyAlignment="1">
      <alignment wrapText="1"/>
    </xf>
    <xf numFmtId="0" fontId="7" fillId="0" borderId="0" xfId="14" applyFont="1" applyFill="1" applyBorder="1" applyAlignment="1" applyProtection="1"/>
    <xf numFmtId="0" fontId="8" fillId="0" borderId="0" xfId="14" applyFont="1" applyFill="1" applyBorder="1" applyAlignment="1" applyProtection="1"/>
    <xf numFmtId="0" fontId="18" fillId="0" borderId="0" xfId="0" applyFont="1" applyFill="1" applyBorder="1" applyAlignment="1">
      <alignment vertical="top"/>
    </xf>
    <xf numFmtId="0" fontId="18" fillId="0" borderId="0" xfId="0" applyFont="1" applyFill="1" applyBorder="1" applyAlignment="1"/>
    <xf numFmtId="0" fontId="10" fillId="0" borderId="7" xfId="0" applyFont="1" applyFill="1" applyBorder="1"/>
    <xf numFmtId="0" fontId="10" fillId="0" borderId="0" xfId="20" applyFont="1" applyFill="1" applyBorder="1" applyAlignment="1"/>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0" borderId="9" xfId="0" applyFont="1" applyFill="1" applyBorder="1" applyAlignment="1">
      <alignment horizontal="left"/>
    </xf>
    <xf numFmtId="0" fontId="10" fillId="0" borderId="8" xfId="0" applyFont="1" applyFill="1" applyBorder="1" applyAlignment="1">
      <alignment horizontal="left"/>
    </xf>
    <xf numFmtId="0" fontId="10" fillId="0" borderId="0" xfId="0" applyFont="1" applyFill="1" applyBorder="1" applyAlignment="1">
      <alignment horizontal="center"/>
    </xf>
    <xf numFmtId="10" fontId="10" fillId="0" borderId="0" xfId="37" quotePrefix="1" applyNumberFormat="1" applyFont="1" applyFill="1" applyBorder="1" applyAlignment="1">
      <alignment horizontal="right"/>
    </xf>
    <xf numFmtId="0" fontId="10" fillId="0" borderId="10" xfId="0" applyFont="1" applyFill="1" applyBorder="1" applyAlignment="1">
      <alignment horizontal="left"/>
    </xf>
    <xf numFmtId="0" fontId="10" fillId="0" borderId="0" xfId="0" applyFont="1" applyFill="1" applyBorder="1" applyAlignment="1">
      <alignment horizontal="left"/>
    </xf>
    <xf numFmtId="41" fontId="9" fillId="0" borderId="0" xfId="1" quotePrefix="1" applyNumberFormat="1" applyFont="1" applyFill="1" applyBorder="1" applyAlignment="1">
      <alignment horizontal="left"/>
    </xf>
    <xf numFmtId="41" fontId="9" fillId="0" borderId="10" xfId="1" quotePrefix="1" applyNumberFormat="1" applyFont="1" applyFill="1" applyBorder="1" applyAlignment="1">
      <alignment horizontal="left"/>
    </xf>
    <xf numFmtId="0" fontId="10" fillId="0" borderId="11" xfId="0" applyFont="1" applyFill="1" applyBorder="1" applyAlignment="1">
      <alignment horizontal="center"/>
    </xf>
    <xf numFmtId="0" fontId="10" fillId="0" borderId="12" xfId="0" applyFont="1" applyFill="1" applyBorder="1" applyAlignment="1">
      <alignment horizontal="center"/>
    </xf>
    <xf numFmtId="0" fontId="0" fillId="0" borderId="11" xfId="0" applyFont="1" applyBorder="1"/>
    <xf numFmtId="0" fontId="0" fillId="0" borderId="13" xfId="0" applyFont="1" applyBorder="1"/>
    <xf numFmtId="41" fontId="9" fillId="0" borderId="13" xfId="1" quotePrefix="1" applyNumberFormat="1" applyFont="1" applyFill="1" applyBorder="1" applyAlignment="1">
      <alignment horizontal="left"/>
    </xf>
    <xf numFmtId="0" fontId="0" fillId="0" borderId="16" xfId="0" applyFont="1" applyBorder="1"/>
    <xf numFmtId="0" fontId="10" fillId="0" borderId="17" xfId="0" applyFont="1" applyFill="1" applyBorder="1" applyAlignment="1">
      <alignment horizontal="left"/>
    </xf>
    <xf numFmtId="166" fontId="10" fillId="0" borderId="0" xfId="1" applyNumberFormat="1" applyFont="1" applyFill="1" applyBorder="1" applyAlignment="1">
      <alignment horizontal="left"/>
    </xf>
    <xf numFmtId="165" fontId="9" fillId="0" borderId="0" xfId="1" applyNumberFormat="1" applyFont="1" applyFill="1" applyBorder="1" applyAlignment="1">
      <alignment horizontal="right"/>
    </xf>
    <xf numFmtId="169" fontId="10" fillId="0" borderId="0" xfId="1" applyNumberFormat="1" applyFont="1" applyFill="1" applyBorder="1"/>
    <xf numFmtId="165" fontId="10" fillId="0" borderId="0" xfId="1" applyNumberFormat="1" applyFont="1" applyFill="1" applyBorder="1" applyAlignment="1">
      <alignment horizontal="left"/>
    </xf>
    <xf numFmtId="0" fontId="9" fillId="0" borderId="10" xfId="0" applyFont="1" applyBorder="1"/>
    <xf numFmtId="0" fontId="10" fillId="0" borderId="0" xfId="0" applyFont="1" applyFill="1" applyAlignment="1">
      <alignment vertical="top" wrapText="1"/>
    </xf>
    <xf numFmtId="0" fontId="10" fillId="0" borderId="0" xfId="0" applyFont="1" applyFill="1" applyBorder="1"/>
    <xf numFmtId="0" fontId="10" fillId="0" borderId="18" xfId="0" applyFont="1" applyFill="1" applyBorder="1"/>
    <xf numFmtId="0" fontId="9" fillId="0" borderId="13" xfId="0" applyFont="1" applyBorder="1" applyAlignment="1">
      <alignment wrapText="1"/>
    </xf>
    <xf numFmtId="0" fontId="9" fillId="0" borderId="17" xfId="0" applyFont="1" applyBorder="1" applyAlignment="1">
      <alignment wrapText="1"/>
    </xf>
    <xf numFmtId="10" fontId="10" fillId="0" borderId="0" xfId="37" applyNumberFormat="1" applyFont="1" applyFill="1" applyBorder="1" applyAlignment="1">
      <alignment horizontal="right"/>
    </xf>
    <xf numFmtId="0" fontId="10" fillId="0" borderId="19" xfId="0" applyFont="1" applyFill="1" applyBorder="1" applyAlignment="1">
      <alignment horizontal="left"/>
    </xf>
    <xf numFmtId="0" fontId="10" fillId="0" borderId="7" xfId="0" applyFont="1" applyFill="1" applyBorder="1" applyAlignment="1">
      <alignment horizontal="left"/>
    </xf>
    <xf numFmtId="0" fontId="10" fillId="0" borderId="11" xfId="0" applyFont="1" applyFill="1" applyBorder="1" applyAlignment="1"/>
    <xf numFmtId="0" fontId="9" fillId="0" borderId="7" xfId="0" applyFont="1" applyFill="1" applyBorder="1"/>
    <xf numFmtId="0" fontId="10" fillId="0" borderId="0" xfId="0" applyFont="1" applyFill="1"/>
    <xf numFmtId="171" fontId="10" fillId="0" borderId="9" xfId="0" applyNumberFormat="1" applyFont="1" applyFill="1" applyBorder="1" applyAlignment="1">
      <alignment horizontal="center"/>
    </xf>
    <xf numFmtId="168" fontId="9" fillId="0" borderId="0" xfId="0" applyNumberFormat="1" applyFont="1" applyFill="1" applyBorder="1"/>
    <xf numFmtId="10" fontId="9" fillId="0" borderId="0" xfId="0" applyNumberFormat="1" applyFont="1" applyFill="1" applyBorder="1"/>
    <xf numFmtId="172" fontId="9" fillId="0" borderId="0" xfId="0" applyNumberFormat="1" applyFont="1" applyFill="1" applyBorder="1"/>
    <xf numFmtId="0" fontId="10" fillId="0" borderId="12" xfId="0" applyFont="1" applyFill="1" applyBorder="1"/>
    <xf numFmtId="0" fontId="10" fillId="0" borderId="15" xfId="0" applyFont="1" applyFill="1" applyBorder="1"/>
    <xf numFmtId="6" fontId="10" fillId="0" borderId="9" xfId="0" applyNumberFormat="1" applyFont="1" applyFill="1" applyBorder="1" applyAlignment="1">
      <alignment horizontal="right"/>
    </xf>
    <xf numFmtId="6" fontId="10" fillId="0" borderId="10" xfId="0" applyNumberFormat="1" applyFont="1" applyFill="1" applyBorder="1" applyAlignment="1">
      <alignment horizontal="right"/>
    </xf>
    <xf numFmtId="10" fontId="10" fillId="0" borderId="10" xfId="37" applyNumberFormat="1" applyFont="1" applyFill="1" applyBorder="1" applyAlignment="1">
      <alignment horizontal="right"/>
    </xf>
    <xf numFmtId="6" fontId="10" fillId="0" borderId="0" xfId="0" applyNumberFormat="1" applyFont="1" applyFill="1" applyBorder="1" applyAlignment="1">
      <alignment horizontal="right"/>
    </xf>
    <xf numFmtId="10" fontId="10" fillId="0" borderId="0" xfId="37" applyNumberFormat="1" applyFont="1" applyFill="1" applyBorder="1"/>
    <xf numFmtId="168" fontId="10" fillId="0" borderId="0" xfId="37" applyNumberFormat="1" applyFont="1" applyFill="1" applyBorder="1" applyAlignment="1">
      <alignment horizontal="right"/>
    </xf>
    <xf numFmtId="0" fontId="10" fillId="0" borderId="17" xfId="0" applyFont="1" applyFill="1" applyBorder="1" applyAlignment="1">
      <alignment horizontal="left" wrapText="1"/>
    </xf>
    <xf numFmtId="6" fontId="10" fillId="0" borderId="0" xfId="0" applyNumberFormat="1" applyFont="1" applyFill="1" applyBorder="1" applyAlignment="1">
      <alignment horizontal="right" wrapText="1"/>
    </xf>
    <xf numFmtId="168" fontId="10" fillId="0" borderId="0" xfId="37" applyNumberFormat="1" applyFont="1" applyFill="1" applyBorder="1" applyAlignment="1">
      <alignment horizontal="right" wrapText="1"/>
    </xf>
    <xf numFmtId="0" fontId="9" fillId="0" borderId="0" xfId="0" applyFont="1" applyFill="1" applyAlignment="1">
      <alignment wrapText="1"/>
    </xf>
    <xf numFmtId="0" fontId="9" fillId="0" borderId="15" xfId="0" applyFont="1" applyFill="1" applyBorder="1"/>
    <xf numFmtId="168" fontId="10" fillId="0" borderId="0" xfId="32" applyNumberFormat="1" applyFont="1" applyFill="1" applyBorder="1" applyAlignment="1">
      <alignment horizontal="right"/>
    </xf>
    <xf numFmtId="166" fontId="9" fillId="0" borderId="0" xfId="1" applyNumberFormat="1" applyFont="1" applyFill="1" applyBorder="1" applyAlignment="1">
      <alignment horizontal="right"/>
    </xf>
    <xf numFmtId="0" fontId="10" fillId="0" borderId="7" xfId="0" applyFont="1" applyFill="1" applyBorder="1" applyAlignment="1"/>
    <xf numFmtId="0" fontId="10" fillId="0" borderId="19" xfId="0" applyFont="1" applyFill="1" applyBorder="1" applyAlignment="1"/>
    <xf numFmtId="0" fontId="10" fillId="0" borderId="13" xfId="0" applyFont="1" applyFill="1" applyBorder="1" applyAlignment="1"/>
    <xf numFmtId="0" fontId="29" fillId="0" borderId="0" xfId="0" applyFont="1" applyFill="1" applyBorder="1"/>
    <xf numFmtId="165" fontId="9" fillId="0" borderId="0" xfId="1" applyNumberFormat="1" applyFont="1" applyFill="1" applyBorder="1"/>
    <xf numFmtId="0" fontId="0" fillId="0" borderId="0" xfId="0" applyFont="1" applyFill="1"/>
    <xf numFmtId="0" fontId="30" fillId="0" borderId="0" xfId="0" applyFont="1" applyFill="1"/>
    <xf numFmtId="0" fontId="14" fillId="0" borderId="0" xfId="0" applyFont="1" applyFill="1"/>
    <xf numFmtId="0" fontId="15" fillId="0" borderId="0" xfId="0" applyFont="1" applyFill="1"/>
    <xf numFmtId="0" fontId="31" fillId="0" borderId="0" xfId="0" applyFont="1" applyFill="1"/>
    <xf numFmtId="0" fontId="32" fillId="0" borderId="0" xfId="0" applyFont="1" applyFill="1"/>
    <xf numFmtId="0" fontId="16" fillId="0" borderId="0" xfId="0" applyFont="1" applyFill="1"/>
    <xf numFmtId="0" fontId="27" fillId="4" borderId="12" xfId="0" applyFont="1" applyFill="1" applyBorder="1" applyAlignment="1">
      <alignment horizontal="left"/>
    </xf>
    <xf numFmtId="6" fontId="27" fillId="4" borderId="8" xfId="0" applyNumberFormat="1" applyFont="1" applyFill="1" applyBorder="1" applyAlignment="1">
      <alignment horizontal="right"/>
    </xf>
    <xf numFmtId="0" fontId="27" fillId="4" borderId="17" xfId="0" applyFont="1" applyFill="1" applyBorder="1" applyAlignment="1">
      <alignment horizontal="left"/>
    </xf>
    <xf numFmtId="6" fontId="27" fillId="4" borderId="10" xfId="0" applyNumberFormat="1" applyFont="1" applyFill="1" applyBorder="1" applyAlignment="1">
      <alignment horizontal="right"/>
    </xf>
    <xf numFmtId="2" fontId="9" fillId="0" borderId="0" xfId="0" applyNumberFormat="1" applyFont="1" applyFill="1" applyBorder="1"/>
    <xf numFmtId="165" fontId="0" fillId="0" borderId="0" xfId="0" applyNumberFormat="1"/>
    <xf numFmtId="0" fontId="8" fillId="0" borderId="0" xfId="14" applyFill="1" applyBorder="1" applyAlignment="1" applyProtection="1"/>
    <xf numFmtId="0" fontId="0" fillId="0" borderId="10" xfId="0" applyBorder="1" applyAlignment="1">
      <alignment horizontal="center"/>
    </xf>
    <xf numFmtId="10" fontId="19" fillId="0" borderId="0" xfId="28" applyNumberFormat="1" applyFont="1" applyFill="1" applyBorder="1"/>
    <xf numFmtId="166" fontId="10" fillId="0" borderId="0" xfId="1" quotePrefix="1" applyNumberFormat="1" applyFont="1" applyFill="1" applyBorder="1" applyAlignment="1">
      <alignment horizontal="right"/>
    </xf>
    <xf numFmtId="0" fontId="0" fillId="0" borderId="0" xfId="0" applyFont="1" applyBorder="1"/>
    <xf numFmtId="165" fontId="9" fillId="0" borderId="0" xfId="1" quotePrefix="1" applyNumberFormat="1" applyFont="1" applyFill="1" applyBorder="1" applyAlignment="1">
      <alignment horizontal="left"/>
    </xf>
    <xf numFmtId="0" fontId="0" fillId="0" borderId="0" xfId="0" applyFont="1" applyFill="1" applyBorder="1"/>
    <xf numFmtId="0" fontId="9" fillId="0" borderId="19" xfId="0" applyFont="1" applyFill="1" applyBorder="1" applyAlignment="1">
      <alignment horizontal="left"/>
    </xf>
    <xf numFmtId="170" fontId="10" fillId="0" borderId="19" xfId="1" applyNumberFormat="1" applyFont="1" applyFill="1" applyBorder="1" applyAlignment="1">
      <alignment horizontal="left"/>
    </xf>
    <xf numFmtId="9" fontId="10" fillId="0" borderId="19" xfId="37" quotePrefix="1" applyNumberFormat="1" applyFont="1" applyFill="1" applyBorder="1" applyAlignment="1">
      <alignment horizontal="right"/>
    </xf>
    <xf numFmtId="0" fontId="0" fillId="0" borderId="0" xfId="0" applyBorder="1"/>
    <xf numFmtId="170" fontId="10" fillId="0" borderId="0" xfId="0" applyNumberFormat="1" applyFont="1" applyFill="1" applyBorder="1" applyAlignment="1">
      <alignment horizontal="left"/>
    </xf>
    <xf numFmtId="9" fontId="10" fillId="0" borderId="0" xfId="37" applyNumberFormat="1" applyFont="1" applyFill="1" applyBorder="1" applyAlignment="1">
      <alignment horizontal="right"/>
    </xf>
    <xf numFmtId="0" fontId="0" fillId="0" borderId="16" xfId="0" applyFont="1" applyFill="1" applyBorder="1"/>
    <xf numFmtId="10" fontId="10" fillId="0" borderId="0" xfId="37" quotePrefix="1" applyNumberFormat="1" applyFont="1" applyFill="1" applyBorder="1" applyAlignment="1"/>
    <xf numFmtId="165" fontId="10" fillId="0" borderId="0" xfId="1" applyNumberFormat="1" applyFont="1" applyFill="1" applyBorder="1" applyAlignment="1">
      <alignment horizontal="center"/>
    </xf>
    <xf numFmtId="43" fontId="10" fillId="0" borderId="0" xfId="0" applyNumberFormat="1" applyFont="1" applyFill="1" applyBorder="1" applyAlignment="1">
      <alignment horizontal="center"/>
    </xf>
    <xf numFmtId="0" fontId="0" fillId="0" borderId="7" xfId="0" applyFill="1" applyBorder="1"/>
    <xf numFmtId="14" fontId="10" fillId="0" borderId="7" xfId="0" applyNumberFormat="1" applyFont="1" applyFill="1" applyBorder="1"/>
    <xf numFmtId="0" fontId="9" fillId="0" borderId="7" xfId="0" applyFont="1" applyFill="1" applyBorder="1" applyAlignment="1">
      <alignment horizontal="left"/>
    </xf>
    <xf numFmtId="0" fontId="0" fillId="0" borderId="0" xfId="0" applyFill="1" applyBorder="1"/>
    <xf numFmtId="14" fontId="10" fillId="0" borderId="0" xfId="0" applyNumberFormat="1" applyFont="1" applyFill="1" applyBorder="1"/>
    <xf numFmtId="14" fontId="10" fillId="0" borderId="0" xfId="0" applyNumberFormat="1" applyFont="1" applyFill="1" applyBorder="1" applyAlignment="1">
      <alignment horizontal="right"/>
    </xf>
    <xf numFmtId="0" fontId="0" fillId="0" borderId="12" xfId="0" applyFill="1" applyBorder="1"/>
    <xf numFmtId="0" fontId="10" fillId="0" borderId="19" xfId="0" applyFont="1" applyFill="1" applyBorder="1" applyAlignment="1">
      <alignment horizontal="center"/>
    </xf>
    <xf numFmtId="1" fontId="9" fillId="0" borderId="8" xfId="0" applyNumberFormat="1" applyFont="1" applyFill="1" applyBorder="1" applyAlignment="1">
      <alignment horizontal="right"/>
    </xf>
    <xf numFmtId="49" fontId="9" fillId="0" borderId="19" xfId="0" applyNumberFormat="1" applyFont="1" applyFill="1" applyBorder="1" applyAlignment="1">
      <alignment horizontal="right"/>
    </xf>
    <xf numFmtId="0" fontId="9" fillId="0" borderId="19" xfId="0" applyFont="1" applyFill="1" applyBorder="1" applyAlignment="1">
      <alignment horizontal="right"/>
    </xf>
    <xf numFmtId="173" fontId="9" fillId="0" borderId="8" xfId="0" applyNumberFormat="1" applyFont="1" applyFill="1" applyBorder="1" applyAlignment="1">
      <alignment horizontal="right"/>
    </xf>
    <xf numFmtId="0" fontId="9" fillId="0" borderId="19" xfId="0" applyFont="1" applyFill="1" applyBorder="1" applyAlignment="1">
      <alignment horizontal="center"/>
    </xf>
    <xf numFmtId="0" fontId="9" fillId="0" borderId="8" xfId="0" applyFont="1" applyFill="1" applyBorder="1" applyAlignment="1">
      <alignment horizontal="center"/>
    </xf>
    <xf numFmtId="0" fontId="9" fillId="0" borderId="8" xfId="0" applyNumberFormat="1" applyFont="1" applyFill="1" applyBorder="1" applyAlignment="1">
      <alignment horizontal="center"/>
    </xf>
    <xf numFmtId="171" fontId="10" fillId="0" borderId="19" xfId="0" applyNumberFormat="1" applyFont="1" applyFill="1" applyBorder="1" applyAlignment="1">
      <alignment horizontal="center"/>
    </xf>
    <xf numFmtId="171" fontId="10" fillId="0" borderId="8" xfId="0" applyNumberFormat="1" applyFont="1" applyFill="1" applyBorder="1" applyAlignment="1">
      <alignment horizontal="center"/>
    </xf>
    <xf numFmtId="174" fontId="10" fillId="0" borderId="11" xfId="0" applyNumberFormat="1" applyFont="1" applyFill="1" applyBorder="1" applyAlignment="1">
      <alignment horizontal="center"/>
    </xf>
    <xf numFmtId="0" fontId="9" fillId="0" borderId="0" xfId="0" applyFont="1" applyFill="1" applyBorder="1" applyAlignment="1">
      <alignment horizontal="right"/>
    </xf>
    <xf numFmtId="14" fontId="9" fillId="0" borderId="0" xfId="0" applyNumberFormat="1" applyFont="1" applyFill="1" applyBorder="1" applyAlignment="1">
      <alignment horizontal="center"/>
    </xf>
    <xf numFmtId="171" fontId="10" fillId="0" borderId="0" xfId="1" applyNumberFormat="1" applyFont="1" applyFill="1" applyBorder="1" applyAlignment="1">
      <alignment horizontal="center"/>
    </xf>
    <xf numFmtId="174" fontId="10" fillId="0" borderId="16" xfId="0" applyNumberFormat="1" applyFont="1" applyFill="1" applyBorder="1" applyAlignment="1">
      <alignment horizontal="center"/>
    </xf>
    <xf numFmtId="1" fontId="9" fillId="0" borderId="0" xfId="0" applyNumberFormat="1" applyFont="1" applyFill="1" applyBorder="1" applyAlignment="1">
      <alignment horizontal="right"/>
    </xf>
    <xf numFmtId="173" fontId="9" fillId="0" borderId="0" xfId="1" applyNumberFormat="1" applyFont="1" applyFill="1" applyBorder="1" applyAlignment="1">
      <alignment horizontal="right"/>
    </xf>
    <xf numFmtId="168" fontId="9" fillId="0" borderId="0" xfId="37" applyNumberFormat="1" applyFont="1" applyFill="1" applyBorder="1" applyAlignment="1">
      <alignment horizontal="right"/>
    </xf>
    <xf numFmtId="168" fontId="9"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171" fontId="10" fillId="0" borderId="0" xfId="0" applyNumberFormat="1" applyFont="1" applyFill="1" applyBorder="1" applyAlignment="1">
      <alignment horizontal="center"/>
    </xf>
    <xf numFmtId="174" fontId="10" fillId="0" borderId="0" xfId="0" applyNumberFormat="1" applyFont="1" applyFill="1" applyBorder="1" applyAlignment="1">
      <alignment horizontal="center"/>
    </xf>
    <xf numFmtId="166" fontId="10"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0" fillId="0" borderId="0" xfId="21" applyFont="1" applyFill="1" applyBorder="1" applyAlignment="1">
      <alignment wrapText="1"/>
    </xf>
    <xf numFmtId="0" fontId="0" fillId="0" borderId="0" xfId="0" applyFont="1" applyAlignment="1">
      <alignment horizontal="center"/>
    </xf>
    <xf numFmtId="0" fontId="10" fillId="0" borderId="0" xfId="17" applyFont="1" applyFill="1" applyBorder="1"/>
    <xf numFmtId="0" fontId="9" fillId="0" borderId="0" xfId="17" applyFont="1"/>
    <xf numFmtId="0" fontId="9" fillId="0" borderId="0" xfId="17" applyFont="1" applyAlignment="1">
      <alignment horizontal="center"/>
    </xf>
    <xf numFmtId="0" fontId="9" fillId="0" borderId="0" xfId="17" applyFont="1" applyFill="1" applyBorder="1" applyAlignment="1">
      <alignment horizontal="center"/>
    </xf>
    <xf numFmtId="0" fontId="9" fillId="0" borderId="0" xfId="17" applyFont="1" applyBorder="1"/>
    <xf numFmtId="0" fontId="9" fillId="0" borderId="0" xfId="17" applyFont="1" applyBorder="1" applyAlignment="1">
      <alignment horizontal="center"/>
    </xf>
    <xf numFmtId="41" fontId="9" fillId="0" borderId="11" xfId="1" quotePrefix="1" applyNumberFormat="1" applyFont="1" applyFill="1" applyBorder="1" applyAlignment="1">
      <alignment horizontal="left"/>
    </xf>
    <xf numFmtId="41" fontId="9" fillId="0" borderId="8" xfId="1" quotePrefix="1" applyNumberFormat="1" applyFont="1" applyFill="1" applyBorder="1" applyAlignment="1">
      <alignment horizontal="left"/>
    </xf>
    <xf numFmtId="165" fontId="9" fillId="0" borderId="13" xfId="1" quotePrefix="1" applyNumberFormat="1" applyFont="1" applyFill="1" applyBorder="1" applyAlignment="1">
      <alignment horizontal="left"/>
    </xf>
    <xf numFmtId="165" fontId="9" fillId="0" borderId="10" xfId="1" quotePrefix="1" applyNumberFormat="1" applyFont="1" applyFill="1" applyBorder="1" applyAlignment="1">
      <alignment horizontal="left"/>
    </xf>
    <xf numFmtId="0" fontId="10" fillId="0" borderId="0" xfId="0" applyFont="1" applyFill="1" applyBorder="1" applyAlignment="1">
      <alignment horizontal="right"/>
    </xf>
    <xf numFmtId="10" fontId="10" fillId="0" borderId="9" xfId="1" applyNumberFormat="1" applyFont="1" applyFill="1" applyBorder="1" applyAlignment="1">
      <alignment horizontal="right"/>
    </xf>
    <xf numFmtId="0" fontId="10" fillId="0" borderId="15" xfId="0" applyFont="1" applyFill="1" applyBorder="1" applyAlignment="1">
      <alignment horizontal="center"/>
    </xf>
    <xf numFmtId="10" fontId="10" fillId="0" borderId="15" xfId="37" applyNumberFormat="1" applyFont="1" applyFill="1" applyBorder="1" applyAlignment="1">
      <alignment horizontal="right"/>
    </xf>
    <xf numFmtId="10" fontId="10" fillId="0" borderId="0" xfId="39" applyNumberFormat="1" applyFont="1" applyFill="1" applyBorder="1" applyAlignment="1">
      <alignment horizontal="right"/>
    </xf>
    <xf numFmtId="10" fontId="10" fillId="0" borderId="0" xfId="41"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0" fontId="27" fillId="4" borderId="12" xfId="0" applyFont="1" applyFill="1" applyBorder="1" applyAlignment="1">
      <alignment horizontal="center"/>
    </xf>
    <xf numFmtId="0" fontId="27" fillId="4" borderId="17" xfId="0" applyFont="1" applyFill="1" applyBorder="1" applyAlignment="1">
      <alignment horizontal="center"/>
    </xf>
    <xf numFmtId="10" fontId="10" fillId="0" borderId="17" xfId="37" applyNumberFormat="1" applyFont="1" applyFill="1" applyBorder="1"/>
    <xf numFmtId="10" fontId="27" fillId="4" borderId="8" xfId="37" applyNumberFormat="1" applyFont="1" applyFill="1" applyBorder="1" applyAlignment="1">
      <alignment horizontal="right"/>
    </xf>
    <xf numFmtId="10" fontId="27" fillId="4" borderId="10" xfId="37" applyNumberFormat="1" applyFont="1" applyFill="1" applyBorder="1" applyAlignment="1">
      <alignment horizontal="right"/>
    </xf>
    <xf numFmtId="0" fontId="10" fillId="0" borderId="15" xfId="0" applyFont="1" applyFill="1" applyBorder="1" applyAlignment="1">
      <alignment horizontal="left" wrapText="1"/>
    </xf>
    <xf numFmtId="0" fontId="10" fillId="0" borderId="17" xfId="0" applyFont="1" applyFill="1" applyBorder="1"/>
    <xf numFmtId="3" fontId="9" fillId="0" borderId="7" xfId="0" applyNumberFormat="1" applyFont="1" applyFill="1" applyBorder="1"/>
    <xf numFmtId="3" fontId="9" fillId="0" borderId="0" xfId="0" applyNumberFormat="1" applyFont="1" applyFill="1" applyBorder="1"/>
    <xf numFmtId="3" fontId="9" fillId="0" borderId="8" xfId="0" applyNumberFormat="1" applyFont="1" applyFill="1" applyBorder="1" applyAlignment="1">
      <alignment horizontal="right"/>
    </xf>
    <xf numFmtId="3" fontId="10" fillId="0" borderId="9" xfId="1" applyNumberFormat="1" applyFont="1" applyFill="1" applyBorder="1" applyAlignment="1">
      <alignment horizontal="right"/>
    </xf>
    <xf numFmtId="3" fontId="0" fillId="0" borderId="0" xfId="0" applyNumberFormat="1"/>
    <xf numFmtId="3" fontId="10" fillId="0" borderId="9" xfId="0" applyNumberFormat="1" applyFont="1" applyFill="1" applyBorder="1" applyAlignment="1">
      <alignment horizontal="center"/>
    </xf>
    <xf numFmtId="3" fontId="9" fillId="0" borderId="0" xfId="0" applyNumberFormat="1" applyFont="1" applyFill="1" applyBorder="1" applyAlignment="1">
      <alignment horizontal="right"/>
    </xf>
    <xf numFmtId="3" fontId="10" fillId="0" borderId="0" xfId="0" applyNumberFormat="1" applyFont="1" applyFill="1" applyBorder="1" applyAlignment="1">
      <alignment horizontal="center"/>
    </xf>
    <xf numFmtId="2" fontId="9" fillId="0" borderId="7" xfId="0" applyNumberFormat="1" applyFont="1" applyFill="1" applyBorder="1" applyAlignment="1">
      <alignment horizontal="center"/>
    </xf>
    <xf numFmtId="2" fontId="10"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2" fontId="10" fillId="0" borderId="19" xfId="0" applyNumberFormat="1" applyFont="1" applyFill="1" applyBorder="1" applyAlignment="1">
      <alignment horizontal="center"/>
    </xf>
    <xf numFmtId="2" fontId="0" fillId="0" borderId="0" xfId="0" applyNumberFormat="1" applyAlignment="1">
      <alignment horizontal="center"/>
    </xf>
    <xf numFmtId="0" fontId="9" fillId="0" borderId="15" xfId="0" applyFont="1" applyFill="1" applyBorder="1" applyAlignment="1">
      <alignment wrapText="1"/>
    </xf>
    <xf numFmtId="0" fontId="9" fillId="0" borderId="15" xfId="0" applyFont="1" applyFill="1" applyBorder="1" applyAlignment="1">
      <alignment vertical="top" wrapText="1"/>
    </xf>
    <xf numFmtId="0" fontId="23" fillId="2" borderId="12" xfId="0" applyFont="1" applyFill="1" applyBorder="1" applyAlignment="1">
      <alignment horizontal="left"/>
    </xf>
    <xf numFmtId="0" fontId="23" fillId="2" borderId="19" xfId="0" applyFont="1" applyFill="1" applyBorder="1" applyAlignment="1">
      <alignment horizontal="left"/>
    </xf>
    <xf numFmtId="0" fontId="22" fillId="2" borderId="19" xfId="0" applyFont="1" applyFill="1" applyBorder="1" applyAlignment="1"/>
    <xf numFmtId="0" fontId="22" fillId="2" borderId="11" xfId="0" applyFont="1" applyFill="1" applyBorder="1" applyAlignment="1"/>
    <xf numFmtId="0" fontId="23" fillId="2" borderId="12" xfId="0" applyFont="1" applyFill="1" applyBorder="1" applyAlignment="1">
      <alignment wrapText="1"/>
    </xf>
    <xf numFmtId="0" fontId="23" fillId="2" borderId="19" xfId="0" applyFont="1" applyFill="1" applyBorder="1" applyAlignment="1">
      <alignment wrapText="1"/>
    </xf>
    <xf numFmtId="0" fontId="22" fillId="2" borderId="15" xfId="0" applyFont="1" applyFill="1" applyBorder="1" applyAlignment="1"/>
    <xf numFmtId="0" fontId="22" fillId="2" borderId="0" xfId="0" applyFont="1" applyFill="1" applyBorder="1" applyAlignment="1"/>
    <xf numFmtId="0" fontId="22" fillId="2" borderId="16" xfId="0" applyFont="1" applyFill="1" applyBorder="1" applyAlignment="1"/>
    <xf numFmtId="0" fontId="23" fillId="2" borderId="17" xfId="0" applyFont="1" applyFill="1" applyBorder="1" applyAlignment="1">
      <alignment wrapText="1"/>
    </xf>
    <xf numFmtId="0" fontId="23" fillId="2" borderId="7" xfId="0" applyFont="1" applyFill="1" applyBorder="1" applyAlignment="1">
      <alignment wrapText="1"/>
    </xf>
    <xf numFmtId="0" fontId="23" fillId="2" borderId="13" xfId="0" applyFont="1" applyFill="1" applyBorder="1" applyAlignment="1">
      <alignment wrapText="1"/>
    </xf>
    <xf numFmtId="167" fontId="0" fillId="0" borderId="0" xfId="0" applyNumberFormat="1" applyFont="1"/>
    <xf numFmtId="0" fontId="23" fillId="2" borderId="8" xfId="0" applyFont="1" applyFill="1" applyBorder="1" applyAlignment="1">
      <alignment horizontal="center"/>
    </xf>
    <xf numFmtId="0" fontId="23" fillId="2" borderId="8" xfId="0" applyFont="1" applyFill="1" applyBorder="1" applyAlignment="1">
      <alignment horizontal="center" wrapText="1"/>
    </xf>
    <xf numFmtId="0" fontId="23" fillId="2" borderId="13" xfId="0" applyFont="1" applyFill="1" applyBorder="1" applyAlignment="1">
      <alignment horizontal="center"/>
    </xf>
    <xf numFmtId="0" fontId="23" fillId="2" borderId="10" xfId="0" applyFont="1" applyFill="1" applyBorder="1" applyAlignment="1">
      <alignment horizontal="center"/>
    </xf>
    <xf numFmtId="0" fontId="23" fillId="2" borderId="9" xfId="0" applyFont="1" applyFill="1" applyBorder="1" applyAlignment="1">
      <alignment horizontal="center"/>
    </xf>
    <xf numFmtId="0" fontId="0" fillId="0" borderId="14" xfId="0" applyFont="1" applyFill="1" applyBorder="1"/>
    <xf numFmtId="166" fontId="10" fillId="0" borderId="20" xfId="4" quotePrefix="1" applyNumberFormat="1" applyFont="1" applyFill="1" applyBorder="1" applyAlignment="1">
      <alignment horizontal="right"/>
    </xf>
    <xf numFmtId="43" fontId="10" fillId="0" borderId="18" xfId="1" quotePrefix="1" applyFont="1" applyFill="1" applyBorder="1" applyAlignment="1">
      <alignment horizontal="right"/>
    </xf>
    <xf numFmtId="43" fontId="10" fillId="0" borderId="20" xfId="1" quotePrefix="1" applyFont="1" applyFill="1" applyBorder="1" applyAlignment="1">
      <alignment horizontal="right"/>
    </xf>
    <xf numFmtId="0" fontId="0" fillId="0" borderId="0" xfId="0" applyFont="1" applyAlignment="1"/>
    <xf numFmtId="0" fontId="22" fillId="2" borderId="11" xfId="0" applyFont="1" applyFill="1" applyBorder="1"/>
    <xf numFmtId="0" fontId="23" fillId="2" borderId="15" xfId="0" applyFont="1" applyFill="1" applyBorder="1" applyAlignment="1">
      <alignment horizontal="center"/>
    </xf>
    <xf numFmtId="0" fontId="22" fillId="2" borderId="16" xfId="0" applyFont="1" applyFill="1" applyBorder="1"/>
    <xf numFmtId="0" fontId="23" fillId="2" borderId="16" xfId="0" applyFont="1" applyFill="1" applyBorder="1" applyAlignment="1">
      <alignment horizontal="center"/>
    </xf>
    <xf numFmtId="41" fontId="10" fillId="0" borderId="16" xfId="1" quotePrefix="1" applyNumberFormat="1" applyFont="1" applyFill="1" applyBorder="1" applyAlignment="1">
      <alignment horizontal="left"/>
    </xf>
    <xf numFmtId="0" fontId="23" fillId="2" borderId="17" xfId="0" applyFont="1" applyFill="1" applyBorder="1" applyAlignment="1">
      <alignment horizontal="center"/>
    </xf>
    <xf numFmtId="0" fontId="22" fillId="2" borderId="13" xfId="0" applyFont="1" applyFill="1" applyBorder="1"/>
    <xf numFmtId="0" fontId="23" fillId="0" borderId="12" xfId="0" applyFont="1" applyFill="1" applyBorder="1" applyAlignment="1">
      <alignment horizontal="center"/>
    </xf>
    <xf numFmtId="0" fontId="22" fillId="0" borderId="11" xfId="0" applyFont="1" applyFill="1" applyBorder="1"/>
    <xf numFmtId="0" fontId="23" fillId="0" borderId="11" xfId="0" applyFont="1" applyFill="1" applyBorder="1" applyAlignment="1">
      <alignment horizontal="center"/>
    </xf>
    <xf numFmtId="0" fontId="23" fillId="0" borderId="8" xfId="0" applyFont="1" applyFill="1" applyBorder="1" applyAlignment="1">
      <alignment horizontal="center"/>
    </xf>
    <xf numFmtId="0" fontId="23" fillId="2" borderId="9" xfId="0" applyFont="1" applyFill="1" applyBorder="1" applyAlignment="1">
      <alignment horizontal="center" vertical="top"/>
    </xf>
    <xf numFmtId="0" fontId="23" fillId="2" borderId="10" xfId="0" applyFont="1" applyFill="1" applyBorder="1" applyAlignment="1">
      <alignment horizontal="center" vertical="top"/>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wrapText="1"/>
    </xf>
    <xf numFmtId="0" fontId="23" fillId="3" borderId="9" xfId="0" applyFont="1" applyFill="1" applyBorder="1" applyAlignment="1">
      <alignment horizontal="center"/>
    </xf>
    <xf numFmtId="0" fontId="23" fillId="3" borderId="10" xfId="0" applyFont="1" applyFill="1" applyBorder="1" applyAlignment="1">
      <alignment horizontal="center"/>
    </xf>
    <xf numFmtId="0" fontId="23" fillId="3" borderId="13" xfId="0" applyFont="1" applyFill="1" applyBorder="1" applyAlignment="1">
      <alignment horizontal="center"/>
    </xf>
    <xf numFmtId="0" fontId="20" fillId="0" borderId="20" xfId="0" applyFont="1" applyBorder="1"/>
    <xf numFmtId="0" fontId="20" fillId="0" borderId="14" xfId="0" applyFont="1" applyBorder="1"/>
    <xf numFmtId="0" fontId="0" fillId="0" borderId="13" xfId="0" applyFill="1" applyBorder="1"/>
    <xf numFmtId="166" fontId="21" fillId="0" borderId="0" xfId="1" applyNumberFormat="1" applyFont="1" applyBorder="1"/>
    <xf numFmtId="9" fontId="21" fillId="0" borderId="0" xfId="0" applyNumberFormat="1" applyFont="1" applyBorder="1"/>
    <xf numFmtId="10" fontId="10" fillId="0" borderId="20" xfId="39" applyNumberFormat="1" applyFont="1" applyFill="1" applyBorder="1" applyAlignment="1">
      <alignment horizontal="center"/>
    </xf>
    <xf numFmtId="10" fontId="10" fillId="0" borderId="20" xfId="41" applyNumberFormat="1" applyFont="1" applyFill="1" applyBorder="1" applyAlignment="1">
      <alignment horizontal="center"/>
    </xf>
    <xf numFmtId="10" fontId="10" fillId="0" borderId="14" xfId="39" applyNumberFormat="1" applyFont="1" applyFill="1" applyBorder="1" applyAlignment="1">
      <alignment horizontal="center"/>
    </xf>
    <xf numFmtId="0" fontId="21" fillId="0" borderId="8" xfId="0" applyFont="1" applyBorder="1"/>
    <xf numFmtId="0" fontId="21" fillId="0" borderId="9" xfId="0" applyFont="1" applyBorder="1"/>
    <xf numFmtId="0" fontId="21" fillId="0" borderId="10" xfId="0" applyFont="1" applyBorder="1"/>
    <xf numFmtId="0" fontId="23" fillId="2" borderId="17" xfId="0" applyFont="1" applyFill="1" applyBorder="1" applyAlignment="1"/>
    <xf numFmtId="0" fontId="18" fillId="0" borderId="4" xfId="16" applyFont="1" applyFill="1" applyBorder="1" applyAlignment="1">
      <alignment horizontal="left"/>
    </xf>
    <xf numFmtId="0" fontId="18" fillId="0" borderId="5" xfId="16" applyFont="1" applyFill="1" applyBorder="1" applyAlignment="1">
      <alignment horizontal="left"/>
    </xf>
    <xf numFmtId="0" fontId="18" fillId="0" borderId="2" xfId="0" applyFont="1" applyFill="1" applyBorder="1" applyAlignment="1">
      <alignment horizontal="left"/>
    </xf>
    <xf numFmtId="0" fontId="7" fillId="0" borderId="2" xfId="0" applyFont="1" applyFill="1" applyBorder="1"/>
    <xf numFmtId="41" fontId="0" fillId="0" borderId="0" xfId="0" applyNumberFormat="1"/>
    <xf numFmtId="0" fontId="23" fillId="0" borderId="7" xfId="0" quotePrefix="1" applyFont="1" applyFill="1" applyBorder="1" applyAlignment="1">
      <alignment horizontal="center" wrapText="1"/>
    </xf>
    <xf numFmtId="0" fontId="23" fillId="2" borderId="8" xfId="0" quotePrefix="1" applyFont="1" applyFill="1" applyBorder="1" applyAlignment="1">
      <alignment horizontal="center" wrapText="1"/>
    </xf>
    <xf numFmtId="3" fontId="23" fillId="2" borderId="8" xfId="0" quotePrefix="1" applyNumberFormat="1" applyFont="1" applyFill="1" applyBorder="1" applyAlignment="1">
      <alignment horizontal="center" wrapText="1"/>
    </xf>
    <xf numFmtId="0" fontId="21" fillId="0" borderId="9" xfId="0" applyFont="1" applyBorder="1" applyAlignment="1">
      <alignment horizontal="center"/>
    </xf>
    <xf numFmtId="2" fontId="21" fillId="0" borderId="9" xfId="0" applyNumberFormat="1" applyFont="1" applyBorder="1" applyAlignment="1">
      <alignment horizontal="center"/>
    </xf>
    <xf numFmtId="0" fontId="21" fillId="0" borderId="19" xfId="0" applyFont="1" applyFill="1" applyBorder="1"/>
    <xf numFmtId="0" fontId="23" fillId="0" borderId="0" xfId="0" quotePrefix="1" applyFont="1" applyFill="1" applyBorder="1" applyAlignment="1">
      <alignment horizontal="center" wrapText="1"/>
    </xf>
    <xf numFmtId="2" fontId="23" fillId="0" borderId="0" xfId="0" quotePrefix="1" applyNumberFormat="1" applyFont="1" applyFill="1" applyBorder="1" applyAlignment="1">
      <alignment horizontal="center" wrapText="1"/>
    </xf>
    <xf numFmtId="3" fontId="23" fillId="0" borderId="0" xfId="0" quotePrefix="1" applyNumberFormat="1" applyFont="1" applyFill="1" applyBorder="1" applyAlignment="1">
      <alignment horizontal="center" wrapText="1"/>
    </xf>
    <xf numFmtId="2" fontId="23" fillId="2" borderId="8" xfId="0" quotePrefix="1" applyNumberFormat="1" applyFont="1" applyFill="1" applyBorder="1" applyAlignment="1">
      <alignment horizontal="center" wrapText="1"/>
    </xf>
    <xf numFmtId="173" fontId="9" fillId="0" borderId="12" xfId="0" applyNumberFormat="1" applyFont="1" applyFill="1" applyBorder="1" applyAlignment="1">
      <alignment horizontal="right"/>
    </xf>
    <xf numFmtId="0" fontId="9" fillId="0" borderId="12" xfId="0" applyFont="1" applyFill="1" applyBorder="1" applyAlignment="1">
      <alignment horizontal="center"/>
    </xf>
    <xf numFmtId="0" fontId="9" fillId="0" borderId="11" xfId="0" applyNumberFormat="1" applyFont="1" applyFill="1" applyBorder="1" applyAlignment="1">
      <alignment horizontal="center"/>
    </xf>
    <xf numFmtId="0" fontId="21" fillId="0" borderId="15" xfId="0" applyFont="1" applyFill="1" applyBorder="1" applyAlignment="1">
      <alignment horizontal="center"/>
    </xf>
    <xf numFmtId="165" fontId="10" fillId="0" borderId="0" xfId="1" applyNumberFormat="1" applyFont="1" applyFill="1" applyBorder="1" applyAlignment="1">
      <alignment horizontal="right"/>
    </xf>
    <xf numFmtId="10" fontId="10" fillId="0" borderId="15" xfId="1" applyNumberFormat="1" applyFont="1" applyFill="1" applyBorder="1" applyAlignment="1">
      <alignment horizontal="right"/>
    </xf>
    <xf numFmtId="168" fontId="28" fillId="0" borderId="15" xfId="0" applyNumberFormat="1" applyFont="1" applyBorder="1" applyAlignment="1">
      <alignment horizontal="center"/>
    </xf>
    <xf numFmtId="0" fontId="23" fillId="0" borderId="17" xfId="0" quotePrefix="1" applyFont="1" applyFill="1" applyBorder="1" applyAlignment="1">
      <alignment horizontal="center" wrapText="1"/>
    </xf>
    <xf numFmtId="0" fontId="23" fillId="0" borderId="10" xfId="0" quotePrefix="1" applyFont="1" applyFill="1" applyBorder="1" applyAlignment="1">
      <alignment horizontal="center" wrapText="1"/>
    </xf>
    <xf numFmtId="2" fontId="23" fillId="0" borderId="7" xfId="0" quotePrefix="1" applyNumberFormat="1" applyFont="1" applyFill="1" applyBorder="1" applyAlignment="1">
      <alignment horizontal="center" wrapText="1"/>
    </xf>
    <xf numFmtId="3" fontId="23" fillId="0" borderId="10" xfId="0" quotePrefix="1" applyNumberFormat="1" applyFont="1" applyFill="1" applyBorder="1" applyAlignment="1">
      <alignment horizontal="center" wrapText="1"/>
    </xf>
    <xf numFmtId="166" fontId="23" fillId="0" borderId="13" xfId="1" quotePrefix="1" applyNumberFormat="1" applyFont="1" applyFill="1" applyBorder="1" applyAlignment="1">
      <alignment horizontal="center" wrapText="1"/>
    </xf>
    <xf numFmtId="0" fontId="23" fillId="0" borderId="13" xfId="0" quotePrefix="1" applyFont="1" applyFill="1" applyBorder="1" applyAlignment="1">
      <alignment horizontal="center" wrapText="1"/>
    </xf>
    <xf numFmtId="166" fontId="23" fillId="0" borderId="10" xfId="1" quotePrefix="1" applyNumberFormat="1" applyFont="1" applyFill="1" applyBorder="1" applyAlignment="1">
      <alignment horizontal="center" wrapText="1"/>
    </xf>
    <xf numFmtId="0" fontId="21" fillId="0" borderId="15" xfId="0" applyFont="1" applyFill="1" applyBorder="1" applyAlignment="1">
      <alignment horizontal="center" vertical="center"/>
    </xf>
    <xf numFmtId="0" fontId="21" fillId="0" borderId="7" xfId="0" applyFont="1" applyBorder="1"/>
    <xf numFmtId="0" fontId="22" fillId="0" borderId="0" xfId="0" applyFont="1"/>
    <xf numFmtId="4" fontId="10" fillId="0" borderId="0" xfId="18" applyNumberFormat="1" applyFont="1" applyFill="1" applyBorder="1"/>
    <xf numFmtId="0" fontId="10" fillId="0" borderId="16" xfId="0" applyFont="1" applyFill="1" applyBorder="1" applyAlignment="1"/>
    <xf numFmtId="168" fontId="10" fillId="0" borderId="13" xfId="42" applyNumberFormat="1" applyFont="1" applyFill="1" applyBorder="1"/>
    <xf numFmtId="10" fontId="10" fillId="0" borderId="0" xfId="32" applyNumberFormat="1" applyFont="1" applyFill="1" applyBorder="1"/>
    <xf numFmtId="0" fontId="23" fillId="2" borderId="18" xfId="0" applyFont="1" applyFill="1" applyBorder="1"/>
    <xf numFmtId="168" fontId="23" fillId="2" borderId="20" xfId="32" applyNumberFormat="1" applyFont="1" applyFill="1" applyBorder="1" applyAlignment="1">
      <alignment horizontal="right"/>
    </xf>
    <xf numFmtId="0" fontId="21" fillId="0" borderId="0" xfId="0" applyFont="1"/>
    <xf numFmtId="0" fontId="23" fillId="0" borderId="0" xfId="0" applyFont="1" applyFill="1" applyBorder="1" applyAlignment="1">
      <alignment wrapText="1"/>
    </xf>
    <xf numFmtId="0" fontId="21" fillId="0" borderId="0" xfId="18" applyFont="1" applyFill="1" applyBorder="1" applyAlignment="1">
      <alignment horizontal="center"/>
    </xf>
    <xf numFmtId="0" fontId="23" fillId="2" borderId="20" xfId="18" applyFont="1" applyFill="1" applyBorder="1" applyAlignment="1">
      <alignment horizontal="center"/>
    </xf>
    <xf numFmtId="4" fontId="23" fillId="2" borderId="20" xfId="18" applyNumberFormat="1" applyFont="1" applyFill="1" applyBorder="1" applyAlignment="1">
      <alignment horizontal="center"/>
    </xf>
    <xf numFmtId="4" fontId="23" fillId="2" borderId="14" xfId="18" applyNumberFormat="1" applyFont="1" applyFill="1" applyBorder="1" applyAlignment="1">
      <alignment horizontal="center"/>
    </xf>
    <xf numFmtId="0" fontId="23" fillId="0" borderId="18" xfId="18" applyFont="1" applyFill="1" applyBorder="1" applyAlignment="1">
      <alignment horizontal="center"/>
    </xf>
    <xf numFmtId="4" fontId="23" fillId="0" borderId="20" xfId="18" applyNumberFormat="1" applyFont="1" applyFill="1" applyBorder="1" applyAlignment="1">
      <alignment horizontal="center"/>
    </xf>
    <xf numFmtId="4" fontId="23" fillId="0" borderId="14" xfId="18" applyNumberFormat="1" applyFont="1" applyFill="1" applyBorder="1" applyAlignment="1">
      <alignment horizontal="center"/>
    </xf>
    <xf numFmtId="0" fontId="23" fillId="2" borderId="8" xfId="0" applyFont="1" applyFill="1" applyBorder="1" applyAlignment="1">
      <alignment wrapText="1"/>
    </xf>
    <xf numFmtId="0" fontId="23" fillId="2" borderId="10" xfId="0" applyFont="1" applyFill="1" applyBorder="1" applyAlignment="1">
      <alignment wrapText="1"/>
    </xf>
    <xf numFmtId="43" fontId="0" fillId="0" borderId="0" xfId="1" applyFont="1"/>
    <xf numFmtId="0" fontId="0" fillId="0" borderId="0" xfId="0" applyFill="1"/>
    <xf numFmtId="14" fontId="21" fillId="0" borderId="9" xfId="0" applyNumberFormat="1" applyFont="1" applyBorder="1" applyAlignment="1">
      <alignment horizontal="center"/>
    </xf>
    <xf numFmtId="0" fontId="10" fillId="0" borderId="7" xfId="20" applyFont="1" applyFill="1" applyBorder="1" applyAlignment="1"/>
    <xf numFmtId="0" fontId="10" fillId="0" borderId="12" xfId="0" applyFont="1" applyFill="1" applyBorder="1" applyAlignment="1"/>
    <xf numFmtId="0" fontId="10" fillId="0" borderId="15" xfId="0" applyFont="1" applyFill="1" applyBorder="1" applyAlignment="1"/>
    <xf numFmtId="43" fontId="10" fillId="0" borderId="9" xfId="1" applyFont="1" applyFill="1" applyBorder="1" applyAlignment="1"/>
    <xf numFmtId="0" fontId="10" fillId="0" borderId="0" xfId="20" applyFont="1" applyBorder="1" applyAlignment="1">
      <alignment horizontal="center"/>
    </xf>
    <xf numFmtId="0" fontId="10" fillId="0" borderId="7" xfId="20" applyFont="1" applyBorder="1" applyAlignment="1">
      <alignment horizontal="center"/>
    </xf>
    <xf numFmtId="0" fontId="10" fillId="0" borderId="11" xfId="20" applyFont="1" applyBorder="1" applyAlignment="1"/>
    <xf numFmtId="0" fontId="10" fillId="0" borderId="13" xfId="20" applyFont="1" applyBorder="1" applyAlignment="1"/>
    <xf numFmtId="0" fontId="10" fillId="0" borderId="16" xfId="20" applyFont="1" applyBorder="1" applyAlignment="1"/>
    <xf numFmtId="0" fontId="23" fillId="2" borderId="19" xfId="0" applyFont="1" applyFill="1" applyBorder="1" applyAlignment="1">
      <alignment horizontal="center" wrapText="1"/>
    </xf>
    <xf numFmtId="0" fontId="23" fillId="2" borderId="7" xfId="0" applyFont="1" applyFill="1" applyBorder="1" applyAlignment="1">
      <alignment horizontal="center" wrapText="1"/>
    </xf>
    <xf numFmtId="0" fontId="23" fillId="2" borderId="11" xfId="0" applyFont="1" applyFill="1" applyBorder="1" applyAlignment="1">
      <alignment wrapText="1"/>
    </xf>
    <xf numFmtId="172" fontId="0" fillId="0" borderId="0" xfId="0" applyNumberFormat="1"/>
    <xf numFmtId="43" fontId="10" fillId="0" borderId="0" xfId="1" quotePrefix="1" applyFont="1" applyFill="1" applyBorder="1" applyAlignment="1">
      <alignment horizontal="right"/>
    </xf>
    <xf numFmtId="4" fontId="21" fillId="0" borderId="0" xfId="18" applyNumberFormat="1" applyFont="1" applyFill="1" applyBorder="1" applyAlignment="1">
      <alignment horizontal="center"/>
    </xf>
    <xf numFmtId="0" fontId="34" fillId="0" borderId="10" xfId="0" applyFont="1" applyFill="1" applyBorder="1" applyAlignment="1">
      <alignment horizontal="center" wrapText="1"/>
    </xf>
    <xf numFmtId="0" fontId="28" fillId="0" borderId="0" xfId="0" applyFont="1" applyBorder="1"/>
    <xf numFmtId="0" fontId="9" fillId="0" borderId="19" xfId="0" applyFont="1" applyFill="1" applyBorder="1" applyAlignment="1">
      <alignment vertical="top"/>
    </xf>
    <xf numFmtId="0" fontId="9" fillId="0" borderId="0" xfId="0" applyFont="1" applyFill="1" applyBorder="1" applyAlignment="1">
      <alignment vertical="top"/>
    </xf>
    <xf numFmtId="8" fontId="0" fillId="0" borderId="0" xfId="0" applyNumberFormat="1"/>
    <xf numFmtId="192" fontId="79" fillId="0" borderId="0" xfId="0" applyNumberFormat="1" applyFont="1"/>
    <xf numFmtId="0" fontId="9" fillId="0" borderId="0" xfId="0" applyFont="1" applyFill="1" applyBorder="1" applyAlignment="1"/>
    <xf numFmtId="168" fontId="10" fillId="0" borderId="0" xfId="32" applyNumberFormat="1" applyFont="1" applyFill="1" applyBorder="1"/>
    <xf numFmtId="193" fontId="10" fillId="0" borderId="0" xfId="32" applyNumberFormat="1" applyFont="1" applyFill="1" applyBorder="1"/>
    <xf numFmtId="15" fontId="18" fillId="0" borderId="43" xfId="16" applyNumberFormat="1" applyFont="1" applyFill="1" applyBorder="1" applyAlignment="1">
      <alignment horizontal="right"/>
    </xf>
    <xf numFmtId="15" fontId="18" fillId="0" borderId="22" xfId="16" applyNumberFormat="1" applyFont="1" applyFill="1" applyBorder="1" applyAlignment="1">
      <alignment horizontal="right"/>
    </xf>
    <xf numFmtId="15" fontId="18" fillId="0" borderId="22" xfId="16" quotePrefix="1" applyNumberFormat="1" applyFont="1" applyFill="1" applyBorder="1" applyAlignment="1">
      <alignment horizontal="right"/>
    </xf>
    <xf numFmtId="15" fontId="18" fillId="0" borderId="6" xfId="16" applyNumberFormat="1" applyFont="1" applyFill="1" applyBorder="1" applyAlignment="1">
      <alignment horizontal="right"/>
    </xf>
    <xf numFmtId="166" fontId="10" fillId="0" borderId="8" xfId="1" applyNumberFormat="1" applyFont="1" applyFill="1" applyBorder="1" applyAlignment="1">
      <alignment horizontal="right"/>
    </xf>
    <xf numFmtId="167" fontId="10" fillId="0" borderId="10" xfId="1" applyNumberFormat="1" applyFont="1" applyFill="1" applyBorder="1" applyAlignment="1">
      <alignment horizontal="right"/>
    </xf>
    <xf numFmtId="166" fontId="10" fillId="0" borderId="9" xfId="3" applyNumberFormat="1" applyFont="1" applyFill="1" applyBorder="1" applyAlignment="1">
      <alignment horizontal="right"/>
    </xf>
    <xf numFmtId="167" fontId="10" fillId="0" borderId="9" xfId="3" applyNumberFormat="1" applyFont="1" applyFill="1" applyBorder="1" applyAlignment="1">
      <alignment horizontal="right"/>
    </xf>
    <xf numFmtId="168" fontId="10" fillId="0" borderId="9" xfId="29" applyNumberFormat="1" applyFont="1" applyFill="1" applyBorder="1"/>
    <xf numFmtId="168" fontId="10" fillId="0" borderId="10" xfId="29" applyNumberFormat="1" applyFont="1" applyFill="1" applyBorder="1"/>
    <xf numFmtId="166" fontId="10" fillId="0" borderId="9" xfId="12" quotePrefix="1" applyNumberFormat="1" applyFont="1" applyFill="1" applyBorder="1" applyAlignment="1">
      <alignment horizontal="right"/>
    </xf>
    <xf numFmtId="166" fontId="10" fillId="0" borderId="15" xfId="12" quotePrefix="1" applyNumberFormat="1" applyFont="1" applyFill="1" applyBorder="1" applyAlignment="1">
      <alignment horizontal="right"/>
    </xf>
    <xf numFmtId="43" fontId="10" fillId="0" borderId="12" xfId="1" quotePrefix="1" applyFont="1" applyFill="1" applyBorder="1" applyAlignment="1">
      <alignment horizontal="right"/>
    </xf>
    <xf numFmtId="43" fontId="10" fillId="0" borderId="8" xfId="1" quotePrefix="1" applyFont="1" applyFill="1" applyBorder="1" applyAlignment="1">
      <alignment horizontal="right"/>
    </xf>
    <xf numFmtId="166" fontId="10" fillId="0" borderId="9" xfId="1" quotePrefix="1" applyNumberFormat="1" applyFont="1" applyFill="1" applyBorder="1" applyAlignment="1">
      <alignment horizontal="right"/>
    </xf>
    <xf numFmtId="166" fontId="10" fillId="0" borderId="15" xfId="1" quotePrefix="1" applyNumberFormat="1" applyFont="1" applyFill="1" applyBorder="1" applyAlignment="1">
      <alignment horizontal="right"/>
    </xf>
    <xf numFmtId="43" fontId="10" fillId="0" borderId="15" xfId="1" quotePrefix="1" applyFont="1" applyFill="1" applyBorder="1" applyAlignment="1">
      <alignment horizontal="right"/>
    </xf>
    <xf numFmtId="43" fontId="10"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10" fillId="0" borderId="9" xfId="1" applyNumberFormat="1" applyFont="1" applyFill="1" applyBorder="1" applyAlignment="1">
      <alignment horizontal="right"/>
    </xf>
    <xf numFmtId="41" fontId="10" fillId="0" borderId="9" xfId="1" quotePrefix="1" applyNumberFormat="1" applyFont="1" applyFill="1" applyBorder="1" applyAlignment="1">
      <alignment horizontal="left"/>
    </xf>
    <xf numFmtId="165" fontId="10" fillId="0" borderId="9" xfId="1" quotePrefix="1" applyNumberFormat="1" applyFont="1" applyFill="1" applyBorder="1" applyAlignment="1">
      <alignment horizontal="left"/>
    </xf>
    <xf numFmtId="165" fontId="10" fillId="0" borderId="8" xfId="7" applyFont="1" applyFill="1" applyBorder="1" applyAlignment="1">
      <alignment horizontal="left"/>
    </xf>
    <xf numFmtId="43" fontId="10" fillId="0" borderId="0" xfId="1" applyFont="1" applyFill="1" applyBorder="1" applyAlignment="1">
      <alignment horizontal="right"/>
    </xf>
    <xf numFmtId="170" fontId="10" fillId="0" borderId="12" xfId="7" applyNumberFormat="1" applyFont="1" applyFill="1" applyBorder="1" applyAlignment="1">
      <alignment horizontal="left"/>
    </xf>
    <xf numFmtId="43" fontId="10" fillId="0" borderId="8" xfId="1" applyFont="1" applyFill="1" applyBorder="1" applyAlignment="1">
      <alignment horizontal="right"/>
    </xf>
    <xf numFmtId="165" fontId="10" fillId="0" borderId="9" xfId="7" applyFont="1" applyFill="1" applyBorder="1" applyAlignment="1">
      <alignment horizontal="left"/>
    </xf>
    <xf numFmtId="170" fontId="10" fillId="0" borderId="15" xfId="7" applyNumberFormat="1" applyFont="1" applyFill="1" applyBorder="1" applyAlignment="1">
      <alignment horizontal="left"/>
    </xf>
    <xf numFmtId="43" fontId="10" fillId="0" borderId="9" xfId="1" applyFont="1" applyFill="1" applyBorder="1" applyAlignment="1">
      <alignment horizontal="right"/>
    </xf>
    <xf numFmtId="170" fontId="10" fillId="0" borderId="20" xfId="1" applyNumberFormat="1" applyFont="1" applyFill="1" applyBorder="1" applyAlignment="1">
      <alignment horizontal="left"/>
    </xf>
    <xf numFmtId="43" fontId="10" fillId="0" borderId="14" xfId="1" quotePrefix="1" applyFont="1" applyFill="1" applyBorder="1" applyAlignment="1">
      <alignment horizontal="right"/>
    </xf>
    <xf numFmtId="170" fontId="10" fillId="0" borderId="18" xfId="1" applyNumberFormat="1" applyFont="1" applyFill="1" applyBorder="1" applyAlignment="1">
      <alignment horizontal="left"/>
    </xf>
    <xf numFmtId="0" fontId="0" fillId="0" borderId="11" xfId="0" applyFill="1" applyBorder="1"/>
    <xf numFmtId="166" fontId="10" fillId="0" borderId="11" xfId="1" applyNumberFormat="1" applyFont="1" applyFill="1" applyBorder="1" applyAlignment="1">
      <alignment horizontal="right"/>
    </xf>
    <xf numFmtId="170" fontId="10" fillId="0" borderId="8" xfId="1" applyNumberFormat="1" applyFont="1" applyFill="1" applyBorder="1" applyAlignment="1">
      <alignment horizontal="right"/>
    </xf>
    <xf numFmtId="166" fontId="10" fillId="0" borderId="16" xfId="1" applyNumberFormat="1" applyFont="1" applyFill="1" applyBorder="1" applyAlignment="1">
      <alignment horizontal="right"/>
    </xf>
    <xf numFmtId="170" fontId="10" fillId="0" borderId="9" xfId="1" applyNumberFormat="1" applyFont="1" applyFill="1" applyBorder="1" applyAlignment="1">
      <alignment horizontal="right"/>
    </xf>
    <xf numFmtId="0" fontId="0" fillId="0" borderId="14" xfId="0" applyFill="1" applyBorder="1"/>
    <xf numFmtId="166" fontId="21" fillId="0" borderId="20" xfId="1" applyNumberFormat="1" applyFont="1" applyFill="1" applyBorder="1"/>
    <xf numFmtId="43" fontId="21" fillId="0" borderId="20" xfId="1" applyFont="1" applyFill="1" applyBorder="1"/>
    <xf numFmtId="170" fontId="10" fillId="0" borderId="11" xfId="1" applyNumberFormat="1" applyFont="1" applyFill="1" applyBorder="1" applyAlignment="1">
      <alignment horizontal="right"/>
    </xf>
    <xf numFmtId="170" fontId="10" fillId="0" borderId="16" xfId="1" applyNumberFormat="1" applyFont="1" applyFill="1" applyBorder="1" applyAlignment="1">
      <alignment horizontal="right"/>
    </xf>
    <xf numFmtId="170" fontId="10" fillId="0" borderId="14" xfId="0" applyNumberFormat="1" applyFont="1" applyFill="1" applyBorder="1" applyAlignment="1">
      <alignment horizontal="left"/>
    </xf>
    <xf numFmtId="43" fontId="10" fillId="0" borderId="20" xfId="1" applyFont="1" applyFill="1" applyBorder="1" applyAlignment="1">
      <alignment horizontal="right"/>
    </xf>
    <xf numFmtId="170" fontId="10" fillId="0" borderId="20" xfId="0" applyNumberFormat="1" applyFont="1" applyFill="1" applyBorder="1" applyAlignment="1">
      <alignment horizontal="left"/>
    </xf>
    <xf numFmtId="0" fontId="10" fillId="0" borderId="12" xfId="24" applyFont="1" applyFill="1" applyBorder="1"/>
    <xf numFmtId="165" fontId="10" fillId="0" borderId="8" xfId="5" applyFont="1" applyFill="1" applyBorder="1"/>
    <xf numFmtId="43" fontId="10" fillId="0" borderId="8" xfId="1" applyFont="1" applyFill="1" applyBorder="1"/>
    <xf numFmtId="0" fontId="10" fillId="0" borderId="15" xfId="24" applyFont="1" applyFill="1" applyBorder="1"/>
    <xf numFmtId="165" fontId="10" fillId="0" borderId="9" xfId="5" applyFont="1" applyFill="1" applyBorder="1"/>
    <xf numFmtId="43" fontId="10" fillId="0" borderId="9" xfId="1" applyFont="1" applyFill="1" applyBorder="1"/>
    <xf numFmtId="0" fontId="10" fillId="0" borderId="17" xfId="24" applyFont="1" applyFill="1" applyBorder="1"/>
    <xf numFmtId="165" fontId="10" fillId="0" borderId="10" xfId="5" applyFont="1" applyFill="1" applyBorder="1"/>
    <xf numFmtId="43" fontId="10" fillId="0" borderId="10" xfId="1" applyFont="1" applyFill="1" applyBorder="1"/>
    <xf numFmtId="170" fontId="10" fillId="0" borderId="13" xfId="0" applyNumberFormat="1" applyFont="1" applyFill="1" applyBorder="1" applyAlignment="1">
      <alignment horizontal="left"/>
    </xf>
    <xf numFmtId="43" fontId="10" fillId="0" borderId="13" xfId="1" applyFont="1" applyFill="1" applyBorder="1" applyAlignment="1">
      <alignment horizontal="right"/>
    </xf>
    <xf numFmtId="170" fontId="10" fillId="0" borderId="9" xfId="1" quotePrefix="1" applyNumberFormat="1" applyFont="1" applyFill="1" applyBorder="1" applyAlignment="1">
      <alignment horizontal="right"/>
    </xf>
    <xf numFmtId="166" fontId="10" fillId="0" borderId="20" xfId="1" quotePrefix="1" applyNumberFormat="1" applyFont="1" applyFill="1" applyBorder="1" applyAlignment="1">
      <alignment horizontal="right"/>
    </xf>
    <xf numFmtId="43" fontId="10" fillId="0" borderId="20" xfId="1" quotePrefix="1" applyFont="1" applyFill="1" applyBorder="1" applyAlignment="1"/>
    <xf numFmtId="165" fontId="10" fillId="0" borderId="8" xfId="11" applyNumberFormat="1" applyFont="1" applyFill="1" applyBorder="1" applyAlignment="1">
      <alignment horizontal="right" vertical="top"/>
    </xf>
    <xf numFmtId="165" fontId="10" fillId="0" borderId="8" xfId="11" applyNumberFormat="1" applyFont="1" applyFill="1" applyBorder="1" applyAlignment="1">
      <alignment horizontal="right"/>
    </xf>
    <xf numFmtId="165" fontId="10" fillId="0" borderId="9" xfId="11" applyNumberFormat="1" applyFont="1" applyFill="1" applyBorder="1" applyAlignment="1">
      <alignment horizontal="right"/>
    </xf>
    <xf numFmtId="165" fontId="10" fillId="0" borderId="10" xfId="11" applyNumberFormat="1" applyFont="1" applyFill="1" applyBorder="1" applyAlignment="1">
      <alignment horizontal="right"/>
    </xf>
    <xf numFmtId="10" fontId="10" fillId="0" borderId="9" xfId="39" applyNumberFormat="1" applyFont="1" applyFill="1" applyBorder="1" applyAlignment="1">
      <alignment horizontal="center"/>
    </xf>
    <xf numFmtId="10" fontId="10" fillId="0" borderId="9" xfId="41" applyNumberFormat="1" applyFont="1" applyFill="1" applyBorder="1" applyAlignment="1">
      <alignment horizontal="center"/>
    </xf>
    <xf numFmtId="10" fontId="10" fillId="0" borderId="16" xfId="39" applyNumberFormat="1" applyFont="1" applyFill="1" applyBorder="1" applyAlignment="1">
      <alignment horizontal="center"/>
    </xf>
    <xf numFmtId="10" fontId="10" fillId="0" borderId="10" xfId="39" applyNumberFormat="1" applyFont="1" applyFill="1" applyBorder="1" applyAlignment="1">
      <alignment horizontal="center"/>
    </xf>
    <xf numFmtId="10" fontId="10" fillId="0" borderId="10" xfId="41" applyNumberFormat="1" applyFont="1" applyFill="1" applyBorder="1" applyAlignment="1">
      <alignment horizontal="center"/>
    </xf>
    <xf numFmtId="10" fontId="10" fillId="0" borderId="13" xfId="39" applyNumberFormat="1" applyFont="1" applyFill="1" applyBorder="1" applyAlignment="1">
      <alignment horizontal="center"/>
    </xf>
    <xf numFmtId="10" fontId="21" fillId="0" borderId="8" xfId="0" applyNumberFormat="1" applyFont="1" applyFill="1" applyBorder="1" applyAlignment="1">
      <alignment horizontal="right"/>
    </xf>
    <xf numFmtId="171" fontId="10" fillId="0" borderId="9" xfId="0" applyNumberFormat="1" applyFont="1" applyFill="1" applyBorder="1" applyAlignment="1">
      <alignment horizontal="right"/>
    </xf>
    <xf numFmtId="10" fontId="21" fillId="0" borderId="9" xfId="0" applyNumberFormat="1" applyFont="1" applyFill="1" applyBorder="1" applyAlignment="1">
      <alignment horizontal="right"/>
    </xf>
    <xf numFmtId="171" fontId="10" fillId="0" borderId="10" xfId="0" applyNumberFormat="1" applyFont="1" applyFill="1" applyBorder="1" applyAlignment="1">
      <alignment horizontal="right"/>
    </xf>
    <xf numFmtId="165" fontId="10" fillId="0" borderId="16" xfId="1" applyNumberFormat="1" applyFont="1" applyFill="1" applyBorder="1" applyAlignment="1">
      <alignment horizontal="center"/>
    </xf>
    <xf numFmtId="43" fontId="10" fillId="0" borderId="9" xfId="1" quotePrefix="1" applyFont="1" applyFill="1" applyBorder="1" applyAlignment="1"/>
    <xf numFmtId="166" fontId="10" fillId="0" borderId="8" xfId="0" applyNumberFormat="1" applyFont="1" applyFill="1" applyBorder="1" applyAlignment="1">
      <alignment horizontal="center"/>
    </xf>
    <xf numFmtId="43" fontId="10" fillId="0" borderId="16" xfId="1" quotePrefix="1" applyFont="1" applyFill="1" applyBorder="1" applyAlignment="1"/>
    <xf numFmtId="166" fontId="10" fillId="0" borderId="9" xfId="0" applyNumberFormat="1" applyFont="1" applyFill="1" applyBorder="1" applyAlignment="1">
      <alignment horizontal="center"/>
    </xf>
    <xf numFmtId="166" fontId="10" fillId="0" borderId="14" xfId="1" quotePrefix="1" applyNumberFormat="1" applyFont="1" applyFill="1" applyBorder="1" applyAlignment="1"/>
    <xf numFmtId="43" fontId="10" fillId="0" borderId="14" xfId="1" applyFont="1" applyFill="1" applyBorder="1" applyAlignment="1">
      <alignment horizontal="right"/>
    </xf>
    <xf numFmtId="166" fontId="10" fillId="0" borderId="20" xfId="1" quotePrefix="1" applyNumberFormat="1" applyFont="1" applyFill="1" applyBorder="1" applyAlignment="1"/>
    <xf numFmtId="166" fontId="10" fillId="0" borderId="11" xfId="13" applyNumberFormat="1" applyFont="1" applyFill="1" applyBorder="1"/>
    <xf numFmtId="43" fontId="10" fillId="0" borderId="8" xfId="13" applyFont="1" applyFill="1" applyBorder="1"/>
    <xf numFmtId="166" fontId="10" fillId="0" borderId="16" xfId="13" applyNumberFormat="1" applyFont="1" applyFill="1" applyBorder="1"/>
    <xf numFmtId="166" fontId="10" fillId="0" borderId="14" xfId="26" applyNumberFormat="1" applyFont="1" applyFill="1" applyBorder="1"/>
    <xf numFmtId="43" fontId="10" fillId="0" borderId="20" xfId="1" applyFont="1" applyFill="1" applyBorder="1"/>
    <xf numFmtId="0" fontId="10" fillId="0" borderId="20" xfId="0" applyFont="1" applyFill="1" applyBorder="1" applyAlignment="1">
      <alignment horizontal="left"/>
    </xf>
    <xf numFmtId="170" fontId="10" fillId="0" borderId="8" xfId="1" quotePrefix="1" applyNumberFormat="1" applyFont="1" applyFill="1" applyBorder="1" applyAlignment="1"/>
    <xf numFmtId="43" fontId="10" fillId="0" borderId="8" xfId="1" quotePrefix="1" applyFont="1" applyFill="1" applyBorder="1" applyAlignment="1"/>
    <xf numFmtId="170" fontId="10" fillId="0" borderId="9" xfId="1" quotePrefix="1" applyNumberFormat="1" applyFont="1" applyFill="1" applyBorder="1" applyAlignment="1"/>
    <xf numFmtId="170" fontId="10" fillId="0" borderId="20" xfId="1" quotePrefix="1" applyNumberFormat="1" applyFont="1" applyFill="1" applyBorder="1" applyAlignment="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194" fontId="10" fillId="0" borderId="0" xfId="1" applyNumberFormat="1" applyFont="1" applyFill="1" applyBorder="1" applyAlignment="1">
      <alignment horizontal="center"/>
    </xf>
    <xf numFmtId="194" fontId="10" fillId="0" borderId="0" xfId="1" applyNumberFormat="1" applyFont="1" applyFill="1" applyBorder="1" applyAlignment="1">
      <alignment horizontal="right"/>
    </xf>
    <xf numFmtId="14" fontId="0" fillId="0" borderId="0" xfId="0" applyNumberFormat="1"/>
    <xf numFmtId="43" fontId="0" fillId="0" borderId="0" xfId="0" applyNumberFormat="1"/>
    <xf numFmtId="0" fontId="10" fillId="0" borderId="15" xfId="20" applyFont="1" applyFill="1" applyBorder="1" applyAlignment="1"/>
    <xf numFmtId="0" fontId="10" fillId="0" borderId="7" xfId="20" applyFont="1" applyFill="1" applyBorder="1" applyAlignment="1">
      <alignment horizontal="center"/>
    </xf>
    <xf numFmtId="0" fontId="10" fillId="0" borderId="13" xfId="20" applyFont="1" applyFill="1" applyBorder="1" applyAlignment="1"/>
    <xf numFmtId="169" fontId="10" fillId="0" borderId="8" xfId="0" applyNumberFormat="1" applyFont="1" applyFill="1" applyBorder="1" applyAlignment="1">
      <alignment horizontal="center"/>
    </xf>
    <xf numFmtId="169" fontId="10" fillId="0" borderId="9" xfId="0" applyNumberFormat="1" applyFont="1" applyFill="1" applyBorder="1" applyAlignment="1">
      <alignment horizontal="center"/>
    </xf>
    <xf numFmtId="169" fontId="10"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28" fillId="0" borderId="9" xfId="1" applyNumberFormat="1" applyFont="1" applyBorder="1" applyAlignment="1">
      <alignment horizontal="center"/>
    </xf>
    <xf numFmtId="0" fontId="0" fillId="0" borderId="9" xfId="0" applyBorder="1" applyAlignment="1">
      <alignment horizontal="center" vertical="center" wrapText="1"/>
    </xf>
    <xf numFmtId="10" fontId="27" fillId="4" borderId="8" xfId="37" applyNumberFormat="1" applyFont="1" applyFill="1" applyBorder="1" applyAlignment="1">
      <alignment horizontal="left"/>
    </xf>
    <xf numFmtId="10" fontId="27" fillId="4" borderId="11" xfId="37" applyNumberFormat="1" applyFont="1" applyFill="1" applyBorder="1" applyAlignment="1">
      <alignment horizontal="left"/>
    </xf>
    <xf numFmtId="10" fontId="27" fillId="4" borderId="13" xfId="37" applyNumberFormat="1" applyFont="1" applyFill="1" applyBorder="1" applyAlignment="1">
      <alignment horizontal="right"/>
    </xf>
    <xf numFmtId="0" fontId="23" fillId="2" borderId="8" xfId="18" applyFont="1" applyFill="1" applyBorder="1" applyAlignment="1">
      <alignment horizontal="center"/>
    </xf>
    <xf numFmtId="4" fontId="23"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8" fillId="0" borderId="15" xfId="0" applyNumberFormat="1" applyFont="1" applyFill="1" applyBorder="1" applyAlignment="1">
      <alignment horizontal="center"/>
    </xf>
    <xf numFmtId="166" fontId="28" fillId="0" borderId="9" xfId="1" applyNumberFormat="1" applyFont="1" applyFill="1" applyBorder="1" applyAlignment="1">
      <alignment horizontal="center"/>
    </xf>
    <xf numFmtId="0" fontId="9" fillId="0" borderId="19" xfId="0" applyFont="1" applyFill="1" applyBorder="1" applyAlignment="1">
      <alignment vertical="top"/>
    </xf>
    <xf numFmtId="168" fontId="28" fillId="0" borderId="0" xfId="0" applyNumberFormat="1" applyFont="1" applyBorder="1" applyAlignment="1">
      <alignment horizontal="center"/>
    </xf>
    <xf numFmtId="0" fontId="23" fillId="2" borderId="12" xfId="0" applyFont="1" applyFill="1" applyBorder="1" applyAlignment="1">
      <alignment horizont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2"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10" fillId="0" borderId="0" xfId="0" applyFont="1" applyFill="1" applyBorder="1" applyAlignment="1">
      <alignment horizontal="left"/>
    </xf>
    <xf numFmtId="10" fontId="10" fillId="0" borderId="10" xfId="28" applyNumberFormat="1" applyFont="1" applyFill="1" applyBorder="1"/>
    <xf numFmtId="43" fontId="10" fillId="0" borderId="11" xfId="1" applyFont="1" applyFill="1" applyBorder="1" applyAlignment="1">
      <alignment horizontal="right"/>
    </xf>
    <xf numFmtId="43" fontId="10" fillId="0" borderId="16" xfId="1" applyFont="1" applyFill="1" applyBorder="1" applyAlignment="1">
      <alignment horizontal="right"/>
    </xf>
    <xf numFmtId="166" fontId="10" fillId="0" borderId="10" xfId="0" applyNumberFormat="1" applyFont="1" applyFill="1" applyBorder="1" applyAlignment="1">
      <alignment horizontal="center"/>
    </xf>
    <xf numFmtId="0" fontId="34" fillId="0" borderId="0" xfId="0" applyFont="1" applyFill="1" applyBorder="1" applyAlignment="1">
      <alignment horizontal="center" wrapText="1"/>
    </xf>
    <xf numFmtId="166" fontId="23" fillId="0" borderId="0" xfId="1" quotePrefix="1" applyNumberFormat="1" applyFont="1" applyFill="1" applyBorder="1" applyAlignment="1">
      <alignment horizontal="center" wrapText="1"/>
    </xf>
    <xf numFmtId="0" fontId="0" fillId="0" borderId="10" xfId="0" applyBorder="1"/>
    <xf numFmtId="10" fontId="10" fillId="0" borderId="10" xfId="0" applyNumberFormat="1" applyFont="1" applyFill="1" applyBorder="1" applyAlignment="1">
      <alignment horizontal="right"/>
    </xf>
    <xf numFmtId="6" fontId="27" fillId="4" borderId="8" xfId="0" applyNumberFormat="1" applyFont="1" applyFill="1" applyBorder="1" applyAlignment="1">
      <alignment horizontal="center"/>
    </xf>
    <xf numFmtId="6" fontId="27" fillId="4" borderId="10" xfId="0" applyNumberFormat="1" applyFont="1" applyFill="1" applyBorder="1" applyAlignment="1">
      <alignment horizontal="center"/>
    </xf>
    <xf numFmtId="6" fontId="10" fillId="0" borderId="8" xfId="25" applyNumberFormat="1" applyFont="1" applyFill="1" applyBorder="1" applyAlignment="1">
      <alignment horizontal="left"/>
    </xf>
    <xf numFmtId="6" fontId="10" fillId="0" borderId="9" xfId="25" applyNumberFormat="1" applyFont="1" applyFill="1" applyBorder="1" applyAlignment="1">
      <alignment horizontal="left"/>
    </xf>
    <xf numFmtId="38" fontId="10" fillId="7" borderId="8" xfId="25" applyNumberFormat="1" applyFont="1" applyFill="1" applyBorder="1" applyAlignment="1">
      <alignment horizontal="right"/>
    </xf>
    <xf numFmtId="38" fontId="10" fillId="7" borderId="9" xfId="25" applyNumberFormat="1" applyFont="1" applyFill="1" applyBorder="1" applyAlignment="1">
      <alignment horizontal="right"/>
    </xf>
    <xf numFmtId="38" fontId="10" fillId="0" borderId="10" xfId="25" applyNumberFormat="1" applyFont="1" applyFill="1" applyBorder="1" applyAlignment="1">
      <alignment horizontal="right"/>
    </xf>
    <xf numFmtId="195" fontId="10" fillId="0" borderId="0" xfId="0" applyNumberFormat="1" applyFont="1" applyFill="1" applyBorder="1" applyAlignment="1">
      <alignment horizontal="right"/>
    </xf>
    <xf numFmtId="0" fontId="21" fillId="0" borderId="10" xfId="18" applyFont="1" applyFill="1" applyBorder="1" applyAlignment="1">
      <alignment horizontal="center"/>
    </xf>
    <xf numFmtId="0" fontId="0" fillId="0" borderId="0" xfId="0"/>
    <xf numFmtId="0" fontId="0" fillId="0" borderId="0" xfId="0" applyFont="1"/>
    <xf numFmtId="10" fontId="10" fillId="0" borderId="9" xfId="37" applyNumberFormat="1" applyFont="1" applyFill="1" applyBorder="1" applyAlignment="1">
      <alignment horizontal="right"/>
    </xf>
    <xf numFmtId="6" fontId="10" fillId="0" borderId="9" xfId="0" applyNumberFormat="1" applyFont="1" applyFill="1" applyBorder="1" applyAlignment="1">
      <alignment horizontal="right"/>
    </xf>
    <xf numFmtId="41" fontId="10" fillId="0" borderId="16" xfId="1" quotePrefix="1" applyNumberFormat="1" applyFont="1" applyFill="1" applyBorder="1" applyAlignment="1">
      <alignment horizontal="left"/>
    </xf>
    <xf numFmtId="10" fontId="10" fillId="0" borderId="8" xfId="37" applyNumberFormat="1" applyFont="1" applyFill="1" applyBorder="1" applyAlignment="1">
      <alignment horizontal="right"/>
    </xf>
    <xf numFmtId="10" fontId="10" fillId="0" borderId="15" xfId="37" applyNumberFormat="1" applyFont="1" applyFill="1" applyBorder="1"/>
    <xf numFmtId="10" fontId="9" fillId="0" borderId="9" xfId="37" applyNumberFormat="1" applyFont="1" applyFill="1" applyBorder="1"/>
    <xf numFmtId="0" fontId="10" fillId="0" borderId="8" xfId="0" applyFont="1" applyFill="1" applyBorder="1" applyAlignment="1">
      <alignment horizontal="right"/>
    </xf>
    <xf numFmtId="10" fontId="10" fillId="0" borderId="12" xfId="37" applyNumberFormat="1" applyFont="1" applyFill="1" applyBorder="1"/>
    <xf numFmtId="10" fontId="9" fillId="0" borderId="8" xfId="37" applyNumberFormat="1" applyFont="1" applyFill="1" applyBorder="1"/>
    <xf numFmtId="6" fontId="10" fillId="0" borderId="9" xfId="25" applyNumberFormat="1" applyFont="1" applyFill="1" applyBorder="1" applyAlignment="1">
      <alignment horizontal="right"/>
    </xf>
    <xf numFmtId="6" fontId="10" fillId="0" borderId="10" xfId="25" applyNumberFormat="1" applyFont="1" applyFill="1" applyBorder="1" applyAlignment="1">
      <alignment horizontal="right"/>
    </xf>
    <xf numFmtId="43" fontId="21" fillId="0" borderId="9" xfId="1" applyFont="1" applyFill="1" applyBorder="1"/>
    <xf numFmtId="0" fontId="0" fillId="0" borderId="9" xfId="0" applyFont="1" applyFill="1" applyBorder="1"/>
    <xf numFmtId="0" fontId="7"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12" xfId="0" applyFont="1" applyFill="1" applyBorder="1" applyAlignment="1">
      <alignment horizontal="left"/>
    </xf>
    <xf numFmtId="0" fontId="10" fillId="0" borderId="15" xfId="0" applyFont="1" applyFill="1" applyBorder="1" applyAlignment="1">
      <alignment horizontal="left"/>
    </xf>
    <xf numFmtId="0" fontId="9" fillId="0" borderId="0" xfId="19" applyFont="1" applyFill="1" applyBorder="1" applyAlignment="1">
      <alignment wrapText="1"/>
    </xf>
    <xf numFmtId="0" fontId="9" fillId="0" borderId="0" xfId="19" applyFont="1" applyFill="1" applyBorder="1"/>
    <xf numFmtId="0" fontId="9" fillId="0" borderId="0" xfId="19" applyFont="1" applyFill="1" applyBorder="1" applyAlignment="1">
      <alignment horizontal="left"/>
    </xf>
    <xf numFmtId="0" fontId="9" fillId="0" borderId="17" xfId="0" applyFont="1" applyFill="1" applyBorder="1"/>
    <xf numFmtId="0" fontId="9" fillId="0" borderId="0" xfId="0" applyFont="1" applyFill="1" applyAlignment="1">
      <alignment vertical="top" wrapText="1"/>
    </xf>
    <xf numFmtId="0" fontId="21" fillId="0" borderId="0" xfId="0" applyFont="1" applyFill="1" applyBorder="1"/>
    <xf numFmtId="0" fontId="28" fillId="0" borderId="0" xfId="0" applyFont="1" applyFill="1"/>
    <xf numFmtId="0" fontId="24" fillId="0" borderId="20" xfId="0" applyFont="1" applyFill="1" applyBorder="1"/>
    <xf numFmtId="0" fontId="10" fillId="0" borderId="17" xfId="0" applyFont="1" applyFill="1" applyBorder="1" applyAlignment="1"/>
    <xf numFmtId="0" fontId="10"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9" fillId="0" borderId="0" xfId="17" applyFont="1" applyFill="1" applyBorder="1" applyAlignment="1"/>
    <xf numFmtId="0" fontId="0" fillId="6" borderId="10" xfId="0" applyFill="1" applyBorder="1" applyAlignment="1"/>
    <xf numFmtId="0" fontId="27"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7" fillId="4" borderId="12" xfId="17" applyFont="1" applyFill="1" applyBorder="1" applyAlignment="1">
      <alignment horizontal="center"/>
    </xf>
    <xf numFmtId="0" fontId="27" fillId="4" borderId="12" xfId="17" applyFont="1" applyFill="1" applyBorder="1" applyAlignment="1">
      <alignment horizontal="center" vertical="center" wrapText="1"/>
    </xf>
    <xf numFmtId="0" fontId="27"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8" fillId="6" borderId="9" xfId="0" applyFont="1" applyFill="1" applyBorder="1" applyAlignment="1">
      <alignment horizontal="center"/>
    </xf>
    <xf numFmtId="0" fontId="0" fillId="6" borderId="9" xfId="0" applyFill="1" applyBorder="1" applyAlignment="1">
      <alignment horizontal="center"/>
    </xf>
    <xf numFmtId="0" fontId="28" fillId="0" borderId="9" xfId="0" applyFont="1" applyBorder="1" applyAlignment="1">
      <alignment horizontal="center"/>
    </xf>
    <xf numFmtId="0" fontId="27"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8"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78" fillId="6" borderId="0" xfId="0" applyFont="1" applyFill="1" applyAlignment="1">
      <alignment horizontal="center" wrapText="1"/>
    </xf>
    <xf numFmtId="0" fontId="0" fillId="6" borderId="0" xfId="0" applyFill="1"/>
    <xf numFmtId="0" fontId="28"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28" fillId="0" borderId="0" xfId="0" applyFont="1" applyFill="1" applyBorder="1"/>
    <xf numFmtId="0" fontId="0" fillId="0" borderId="0" xfId="0" applyAlignment="1"/>
    <xf numFmtId="10" fontId="10" fillId="0" borderId="9" xfId="28" applyNumberFormat="1" applyFont="1" applyFill="1" applyBorder="1" applyAlignment="1">
      <alignment horizontal="right"/>
    </xf>
    <xf numFmtId="10" fontId="0" fillId="0" borderId="0" xfId="28" applyNumberFormat="1" applyFont="1"/>
    <xf numFmtId="10" fontId="10" fillId="0" borderId="10" xfId="28" applyNumberFormat="1" applyFont="1" applyFill="1" applyBorder="1" applyAlignment="1">
      <alignment horizontal="right"/>
    </xf>
    <xf numFmtId="4" fontId="9" fillId="0" borderId="7" xfId="0" applyNumberFormat="1" applyFont="1" applyFill="1" applyBorder="1" applyAlignment="1"/>
    <xf numFmtId="0" fontId="9" fillId="0" borderId="7" xfId="0" applyFont="1" applyFill="1" applyBorder="1" applyAlignment="1"/>
    <xf numFmtId="2" fontId="9" fillId="0" borderId="7" xfId="0" applyNumberFormat="1" applyFont="1" applyFill="1" applyBorder="1" applyAlignment="1"/>
    <xf numFmtId="4" fontId="9" fillId="0" borderId="0" xfId="0" applyNumberFormat="1" applyFont="1" applyFill="1" applyBorder="1" applyAlignment="1"/>
    <xf numFmtId="2" fontId="9" fillId="0" borderId="0" xfId="0" applyNumberFormat="1" applyFont="1" applyFill="1" applyBorder="1" applyAlignment="1"/>
    <xf numFmtId="0" fontId="27" fillId="4" borderId="0" xfId="0" applyFont="1" applyFill="1" applyBorder="1" applyAlignment="1"/>
    <xf numFmtId="4" fontId="26" fillId="4" borderId="0" xfId="0" applyNumberFormat="1" applyFont="1" applyFill="1" applyAlignment="1"/>
    <xf numFmtId="2" fontId="27" fillId="4" borderId="0" xfId="0" applyNumberFormat="1" applyFont="1" applyFill="1" applyBorder="1" applyAlignment="1"/>
    <xf numFmtId="0" fontId="33" fillId="0" borderId="0" xfId="0" applyFont="1" applyAlignment="1"/>
    <xf numFmtId="4" fontId="6" fillId="0" borderId="0" xfId="0" applyNumberFormat="1" applyFont="1" applyAlignment="1"/>
    <xf numFmtId="2" fontId="6" fillId="0" borderId="0" xfId="0" applyNumberFormat="1" applyFont="1" applyAlignment="1"/>
    <xf numFmtId="0" fontId="6" fillId="0" borderId="0" xfId="0" applyFont="1" applyAlignment="1"/>
    <xf numFmtId="43" fontId="6" fillId="5" borderId="0" xfId="1" applyFont="1" applyFill="1" applyAlignment="1"/>
    <xf numFmtId="0" fontId="6" fillId="0" borderId="0" xfId="0" applyFont="1" applyFill="1" applyAlignment="1"/>
    <xf numFmtId="4" fontId="6" fillId="0" borderId="21" xfId="0" applyNumberFormat="1" applyFont="1" applyBorder="1" applyAlignment="1"/>
    <xf numFmtId="43" fontId="6" fillId="0" borderId="21" xfId="1" applyFont="1" applyBorder="1" applyAlignment="1"/>
    <xf numFmtId="0" fontId="6" fillId="0" borderId="0" xfId="0" applyFont="1" applyBorder="1" applyAlignment="1"/>
    <xf numFmtId="4" fontId="9" fillId="5" borderId="0" xfId="0" applyNumberFormat="1" applyFont="1" applyFill="1" applyBorder="1" applyAlignment="1"/>
    <xf numFmtId="43" fontId="6" fillId="0" borderId="0" xfId="1" applyFont="1" applyAlignment="1"/>
    <xf numFmtId="0" fontId="6" fillId="0" borderId="0" xfId="0" applyFont="1" applyFill="1" applyBorder="1" applyAlignment="1"/>
    <xf numFmtId="4" fontId="0" fillId="0" borderId="0" xfId="0" applyNumberFormat="1" applyAlignment="1"/>
    <xf numFmtId="0" fontId="6" fillId="0" borderId="21" xfId="0" applyFont="1" applyBorder="1" applyAlignment="1"/>
    <xf numFmtId="43" fontId="0" fillId="0" borderId="0" xfId="1" applyFont="1" applyAlignment="1"/>
    <xf numFmtId="43" fontId="6" fillId="0" borderId="0" xfId="1" applyFont="1" applyBorder="1" applyAlignment="1"/>
    <xf numFmtId="10" fontId="0" fillId="0" borderId="0" xfId="28" applyNumberFormat="1" applyFont="1" applyAlignment="1"/>
    <xf numFmtId="43" fontId="27" fillId="4" borderId="0" xfId="1" applyFont="1" applyFill="1" applyBorder="1" applyAlignment="1"/>
    <xf numFmtId="0" fontId="77" fillId="0" borderId="0" xfId="0" applyFont="1" applyAlignment="1"/>
    <xf numFmtId="0" fontId="6" fillId="0" borderId="0" xfId="0" applyFont="1" applyAlignment="1">
      <alignment horizontal="left" vertical="top"/>
    </xf>
    <xf numFmtId="4" fontId="6" fillId="0" borderId="21" xfId="0" applyNumberFormat="1" applyFont="1" applyFill="1" applyBorder="1" applyAlignment="1"/>
    <xf numFmtId="2" fontId="0" fillId="0" borderId="0" xfId="0" applyNumberFormat="1" applyAlignment="1"/>
    <xf numFmtId="4" fontId="20" fillId="0" borderId="0" xfId="0" applyNumberFormat="1" applyFont="1" applyAlignment="1"/>
    <xf numFmtId="4" fontId="10" fillId="0" borderId="10" xfId="18" applyNumberFormat="1" applyFont="1" applyFill="1" applyBorder="1"/>
    <xf numFmtId="10" fontId="10" fillId="0" borderId="10" xfId="32" applyNumberFormat="1" applyFont="1" applyFill="1" applyBorder="1"/>
    <xf numFmtId="4" fontId="21" fillId="0" borderId="13" xfId="18" applyNumberFormat="1" applyFont="1" applyFill="1" applyBorder="1" applyAlignment="1">
      <alignment horizontal="center"/>
    </xf>
    <xf numFmtId="173" fontId="10" fillId="0" borderId="10" xfId="32" applyNumberFormat="1" applyFont="1" applyFill="1" applyBorder="1"/>
    <xf numFmtId="43" fontId="10" fillId="0" borderId="0" xfId="1" applyFont="1" applyFill="1" applyBorder="1" applyAlignment="1">
      <alignment horizontal="center"/>
    </xf>
    <xf numFmtId="43" fontId="10" fillId="0" borderId="0" xfId="0" applyNumberFormat="1" applyFont="1" applyFill="1" applyBorder="1" applyAlignment="1">
      <alignment horizontal="right"/>
    </xf>
    <xf numFmtId="10" fontId="10" fillId="0" borderId="9" xfId="56" applyNumberFormat="1" applyFont="1" applyFill="1" applyBorder="1" applyAlignment="1">
      <alignment horizontal="right"/>
    </xf>
    <xf numFmtId="10" fontId="6" fillId="0" borderId="0" xfId="28" applyNumberFormat="1" applyFont="1" applyBorder="1" applyAlignment="1"/>
    <xf numFmtId="196" fontId="6" fillId="5" borderId="0" xfId="1" applyNumberFormat="1" applyFont="1" applyFill="1" applyAlignment="1"/>
    <xf numFmtId="43" fontId="6" fillId="0" borderId="0" xfId="1" applyFont="1" applyFill="1" applyAlignment="1"/>
    <xf numFmtId="0" fontId="6" fillId="0" borderId="0" xfId="0" applyFont="1" applyAlignment="1">
      <alignment horizontal="left" vertical="top" wrapText="1"/>
    </xf>
    <xf numFmtId="196" fontId="6" fillId="0" borderId="0" xfId="1" applyNumberFormat="1" applyFont="1" applyFill="1" applyAlignment="1"/>
    <xf numFmtId="0" fontId="10" fillId="0" borderId="15" xfId="0" applyFont="1" applyFill="1" applyBorder="1" applyAlignment="1">
      <alignment horizontal="left"/>
    </xf>
    <xf numFmtId="197" fontId="10" fillId="0" borderId="9" xfId="1" applyNumberFormat="1" applyFont="1" applyFill="1" applyBorder="1" applyAlignment="1">
      <alignment horizontal="right"/>
    </xf>
    <xf numFmtId="14" fontId="6" fillId="0" borderId="0" xfId="0" applyNumberFormat="1" applyFont="1" applyAlignment="1"/>
    <xf numFmtId="14" fontId="10" fillId="0" borderId="0" xfId="0" applyNumberFormat="1" applyFont="1" applyFill="1" applyBorder="1" applyAlignment="1">
      <alignment horizontal="center"/>
    </xf>
    <xf numFmtId="14" fontId="23" fillId="0" borderId="10" xfId="0" quotePrefix="1" applyNumberFormat="1" applyFont="1" applyFill="1" applyBorder="1" applyAlignment="1">
      <alignment horizontal="center" wrapText="1"/>
    </xf>
    <xf numFmtId="14" fontId="10" fillId="0" borderId="0" xfId="0" applyNumberFormat="1" applyFont="1" applyFill="1" applyBorder="1" applyAlignment="1"/>
    <xf numFmtId="14" fontId="9" fillId="0" borderId="0" xfId="0" applyNumberFormat="1" applyFont="1" applyFill="1" applyBorder="1"/>
    <xf numFmtId="14" fontId="23" fillId="2" borderId="8" xfId="0" applyNumberFormat="1" applyFont="1" applyFill="1" applyBorder="1" applyAlignment="1">
      <alignment horizontal="center" wrapText="1"/>
    </xf>
    <xf numFmtId="14" fontId="21" fillId="0" borderId="0" xfId="0" applyNumberFormat="1" applyFont="1" applyBorder="1"/>
    <xf numFmtId="41" fontId="10" fillId="0" borderId="8" xfId="1" applyNumberFormat="1" applyFont="1" applyFill="1" applyBorder="1" applyAlignment="1">
      <alignment horizontal="right"/>
    </xf>
    <xf numFmtId="41" fontId="10" fillId="0" borderId="9" xfId="25" applyNumberFormat="1" applyFont="1" applyFill="1" applyBorder="1" applyAlignment="1">
      <alignment horizontal="right"/>
    </xf>
    <xf numFmtId="41" fontId="10" fillId="0" borderId="10" xfId="25" applyNumberFormat="1" applyFont="1" applyFill="1" applyBorder="1" applyAlignment="1">
      <alignment horizontal="right"/>
    </xf>
    <xf numFmtId="4" fontId="0" fillId="0" borderId="0" xfId="0" applyNumberFormat="1"/>
    <xf numFmtId="0" fontId="21" fillId="0" borderId="9" xfId="18" applyFont="1" applyFill="1" applyBorder="1" applyAlignment="1">
      <alignment horizontal="center"/>
    </xf>
    <xf numFmtId="4" fontId="10" fillId="0" borderId="9" xfId="18" applyNumberFormat="1" applyFont="1" applyFill="1" applyBorder="1"/>
    <xf numFmtId="173" fontId="10" fillId="0" borderId="9" xfId="32" applyNumberFormat="1" applyFont="1" applyFill="1" applyBorder="1"/>
    <xf numFmtId="10" fontId="10" fillId="0" borderId="9" xfId="32" applyNumberFormat="1" applyFont="1" applyFill="1" applyBorder="1"/>
    <xf numFmtId="4" fontId="21" fillId="0" borderId="16" xfId="18" applyNumberFormat="1" applyFont="1" applyFill="1" applyBorder="1" applyAlignment="1">
      <alignment horizontal="center"/>
    </xf>
    <xf numFmtId="173" fontId="10" fillId="0" borderId="0" xfId="32" applyNumberFormat="1" applyFont="1" applyFill="1" applyBorder="1"/>
    <xf numFmtId="4" fontId="10" fillId="0" borderId="7" xfId="18" applyNumberFormat="1" applyFont="1" applyFill="1" applyBorder="1"/>
    <xf numFmtId="0" fontId="10" fillId="0" borderId="15" xfId="0" applyFont="1" applyFill="1" applyBorder="1" applyAlignment="1">
      <alignment horizontal="left"/>
    </xf>
    <xf numFmtId="41" fontId="10" fillId="0" borderId="9" xfId="1" applyNumberFormat="1" applyFont="1" applyFill="1" applyBorder="1" applyAlignment="1">
      <alignment horizontal="right"/>
    </xf>
    <xf numFmtId="0" fontId="10" fillId="0" borderId="15" xfId="0" applyFont="1" applyFill="1" applyBorder="1" applyAlignment="1">
      <alignment horizontal="left"/>
    </xf>
    <xf numFmtId="0" fontId="0" fillId="0" borderId="7" xfId="0" applyFont="1" applyBorder="1"/>
    <xf numFmtId="165" fontId="0" fillId="0" borderId="0" xfId="0" applyNumberFormat="1" applyFont="1"/>
    <xf numFmtId="0" fontId="28"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28"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10" fillId="0" borderId="0" xfId="45"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0" xfId="19" applyFont="1" applyFill="1" applyBorder="1" applyAlignment="1">
      <alignment horizontal="left" vertical="top" wrapText="1"/>
    </xf>
    <xf numFmtId="0" fontId="7" fillId="0" borderId="0" xfId="0" applyFont="1" applyFill="1" applyBorder="1" applyAlignment="1">
      <alignment wrapText="1"/>
    </xf>
    <xf numFmtId="0" fontId="9" fillId="0" borderId="0" xfId="0" applyFont="1" applyFill="1" applyBorder="1" applyAlignment="1">
      <alignment horizontal="left" vertical="top" wrapText="1"/>
    </xf>
    <xf numFmtId="0" fontId="28"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8"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28" fillId="6"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3" fillId="2" borderId="12" xfId="0" applyFont="1" applyFill="1" applyBorder="1" applyAlignment="1">
      <alignment horizontal="center" wrapText="1"/>
    </xf>
    <xf numFmtId="0" fontId="23" fillId="2" borderId="11" xfId="0" applyFont="1" applyFill="1" applyBorder="1" applyAlignment="1">
      <alignment horizontal="center" wrapText="1"/>
    </xf>
    <xf numFmtId="0" fontId="23" fillId="2" borderId="12"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7" xfId="0" applyFont="1" applyFill="1" applyBorder="1" applyAlignment="1">
      <alignment horizontal="left" vertical="top" wrapText="1"/>
    </xf>
    <xf numFmtId="0" fontId="23"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10" fillId="0" borderId="19" xfId="0" applyFont="1" applyFill="1" applyBorder="1" applyAlignment="1">
      <alignment horizontal="left" vertical="top" wrapText="1"/>
    </xf>
    <xf numFmtId="0" fontId="23" fillId="2" borderId="1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4" xfId="0" applyFont="1" applyFill="1" applyBorder="1" applyAlignment="1">
      <alignment horizontal="left"/>
    </xf>
    <xf numFmtId="0" fontId="10" fillId="0" borderId="12" xfId="0" applyFont="1" applyFill="1" applyBorder="1" applyAlignment="1">
      <alignment horizontal="left"/>
    </xf>
    <xf numFmtId="0" fontId="10" fillId="0" borderId="11"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0" fillId="0" borderId="19" xfId="0" applyFill="1" applyBorder="1" applyAlignment="1">
      <alignment horizontal="left"/>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9" fillId="0" borderId="19" xfId="15" applyFont="1" applyFill="1" applyBorder="1" applyAlignment="1">
      <alignment horizontal="left" vertical="top" wrapText="1"/>
    </xf>
    <xf numFmtId="0" fontId="9" fillId="0" borderId="0" xfId="15" applyFont="1" applyFill="1" applyBorder="1" applyAlignment="1">
      <alignment horizontal="left" vertical="top" wrapText="1"/>
    </xf>
    <xf numFmtId="0" fontId="9" fillId="0" borderId="7" xfId="15" applyFont="1" applyFill="1" applyBorder="1" applyAlignment="1">
      <alignment horizontal="left" vertical="top" wrapText="1"/>
    </xf>
    <xf numFmtId="0" fontId="9"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9" fillId="0" borderId="0" xfId="0" applyFont="1" applyFill="1" applyBorder="1" applyAlignment="1">
      <alignment vertical="top"/>
    </xf>
    <xf numFmtId="0" fontId="10" fillId="0" borderId="0" xfId="0" quotePrefix="1" applyFont="1" applyFill="1" applyBorder="1" applyAlignment="1">
      <alignment horizontal="center"/>
    </xf>
    <xf numFmtId="0" fontId="10" fillId="0" borderId="0" xfId="0" applyFont="1" applyFill="1" applyBorder="1" applyAlignment="1">
      <alignment horizontal="left"/>
    </xf>
    <xf numFmtId="0" fontId="0" fillId="0" borderId="0" xfId="0" applyAlignment="1"/>
    <xf numFmtId="0" fontId="9" fillId="0" borderId="0" xfId="0" applyFont="1" applyFill="1" applyAlignment="1">
      <alignment horizontal="left" vertical="top" wrapText="1"/>
    </xf>
    <xf numFmtId="0" fontId="0" fillId="0" borderId="0" xfId="0" applyAlignment="1">
      <alignment horizontal="left" vertical="top" wrapText="1"/>
    </xf>
  </cellXfs>
  <cellStyles count="27138">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_Page 7" xfId="27133"/>
    <cellStyle name="Comma 15" xfId="1822"/>
    <cellStyle name="Comma 15 2" xfId="2708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3" xfId="27012"/>
    <cellStyle name="Comma 3 10 4" xfId="27114"/>
    <cellStyle name="Comma 3 11" xfId="9"/>
    <cellStyle name="Comma 3 11 2" xfId="16864"/>
    <cellStyle name="Comma 3 11 2 2" xfId="26945"/>
    <cellStyle name="Comma 3 11 2 2 2" xfId="27046"/>
    <cellStyle name="Comma 3 11 2 3" xfId="27014"/>
    <cellStyle name="Comma 3 11 2 4" xfId="27116"/>
    <cellStyle name="Comma 3 11 3" xfId="26899"/>
    <cellStyle name="Comma 3 11 3 2" xfId="26959"/>
    <cellStyle name="Comma 3 11 3 2 2" xfId="27060"/>
    <cellStyle name="Comma 3 11 3 3" xfId="27028"/>
    <cellStyle name="Comma 3 11 3 4" xfId="27130"/>
    <cellStyle name="Comma 3 11 4" xfId="26918"/>
    <cellStyle name="Comma 3 11 4 2" xfId="26961"/>
    <cellStyle name="Comma 3 11 4 2 2" xfId="27062"/>
    <cellStyle name="Comma 3 11 4 3" xfId="27030"/>
    <cellStyle name="Comma 3 11 4 4" xfId="27132"/>
    <cellStyle name="Comma 3 11 5" xfId="26832"/>
    <cellStyle name="Comma 3 11 5 2" xfId="26954"/>
    <cellStyle name="Comma 3 11 5 2 2" xfId="27055"/>
    <cellStyle name="Comma 3 11 5 3" xfId="27023"/>
    <cellStyle name="Comma 3 11 5 4" xfId="27125"/>
    <cellStyle name="Comma 3 11 6" xfId="26894"/>
    <cellStyle name="Comma 3 11 6 2" xfId="26958"/>
    <cellStyle name="Comma 3 11 6 2 2" xfId="27059"/>
    <cellStyle name="Comma 3 11 6 3" xfId="27027"/>
    <cellStyle name="Comma 3 11 6 4" xfId="27129"/>
    <cellStyle name="Comma 3 12" xfId="14059"/>
    <cellStyle name="Comma 3 12 2" xfId="26942"/>
    <cellStyle name="Comma 3 12 2 2" xfId="27043"/>
    <cellStyle name="Comma 3 12 3" xfId="27011"/>
    <cellStyle name="Comma 3 12 4" xfId="27113"/>
    <cellStyle name="Comma 3 13" xfId="19015"/>
    <cellStyle name="Comma 3 13 2" xfId="26946"/>
    <cellStyle name="Comma 3 13 2 2" xfId="27047"/>
    <cellStyle name="Comma 3 13 3" xfId="27015"/>
    <cellStyle name="Comma 3 13 4" xfId="27117"/>
    <cellStyle name="Comma 3 14" xfId="20072"/>
    <cellStyle name="Comma 3 14 2" xfId="26948"/>
    <cellStyle name="Comma 3 14 2 2" xfId="27049"/>
    <cellStyle name="Comma 3 14 3" xfId="27017"/>
    <cellStyle name="Comma 3 14 4" xfId="27119"/>
    <cellStyle name="Comma 3 15" xfId="19671"/>
    <cellStyle name="Comma 3 15 2" xfId="26947"/>
    <cellStyle name="Comma 3 15 2 2" xfId="27048"/>
    <cellStyle name="Comma 3 15 3" xfId="27016"/>
    <cellStyle name="Comma 3 15 4" xfId="27118"/>
    <cellStyle name="Comma 3 16" xfId="22666"/>
    <cellStyle name="Comma 3 16 2" xfId="26950"/>
    <cellStyle name="Comma 3 16 2 2" xfId="27051"/>
    <cellStyle name="Comma 3 16 3" xfId="27019"/>
    <cellStyle name="Comma 3 16 4" xfId="27121"/>
    <cellStyle name="Comma 3 17" xfId="22654"/>
    <cellStyle name="Comma 3 17 2" xfId="26949"/>
    <cellStyle name="Comma 3 17 2 2" xfId="27050"/>
    <cellStyle name="Comma 3 17 3" xfId="27018"/>
    <cellStyle name="Comma 3 17 4" xfId="27120"/>
    <cellStyle name="Comma 3 18" xfId="23172"/>
    <cellStyle name="Comma 3 18 2" xfId="26951"/>
    <cellStyle name="Comma 3 18 2 2" xfId="27052"/>
    <cellStyle name="Comma 3 18 3" xfId="27020"/>
    <cellStyle name="Comma 3 18 4" xfId="27122"/>
    <cellStyle name="Comma 3 19" xfId="25512"/>
    <cellStyle name="Comma 3 19 2" xfId="26952"/>
    <cellStyle name="Comma 3 19 2 2" xfId="27053"/>
    <cellStyle name="Comma 3 19 3" xfId="27021"/>
    <cellStyle name="Comma 3 19 4" xfId="27123"/>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8" xfId="27004"/>
    <cellStyle name="Comma 3 2 2 9" xfId="27106"/>
    <cellStyle name="Comma 3 2 20" xfId="23994"/>
    <cellStyle name="Comma 3 2 21" xfId="26852"/>
    <cellStyle name="Comma 3 2 21 2" xfId="26955"/>
    <cellStyle name="Comma 3 2 21 2 2" xfId="27056"/>
    <cellStyle name="Comma 3 2 21 3" xfId="27024"/>
    <cellStyle name="Comma 3 2 21 4" xfId="27126"/>
    <cellStyle name="Comma 3 2 22" xfId="26875"/>
    <cellStyle name="Comma 3 2 22 2" xfId="26956"/>
    <cellStyle name="Comma 3 2 22 2 2" xfId="27057"/>
    <cellStyle name="Comma 3 2 22 3" xfId="27025"/>
    <cellStyle name="Comma 3 2 22 4" xfId="27127"/>
    <cellStyle name="Comma 3 2 23" xfId="26904"/>
    <cellStyle name="Comma 3 2 23 2" xfId="26960"/>
    <cellStyle name="Comma 3 2 23 2 2" xfId="27061"/>
    <cellStyle name="Comma 3 2 23 3" xfId="27029"/>
    <cellStyle name="Comma 3 2 23 4" xfId="27131"/>
    <cellStyle name="Comma 3 2 24" xfId="26890"/>
    <cellStyle name="Comma 3 2 24 2" xfId="26957"/>
    <cellStyle name="Comma 3 2 24 2 2" xfId="27058"/>
    <cellStyle name="Comma 3 2 24 3" xfId="27026"/>
    <cellStyle name="Comma 3 2 24 4" xfId="27128"/>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3" xfId="27022"/>
    <cellStyle name="Comma 3 20 4" xfId="27124"/>
    <cellStyle name="Comma 3 21" xfId="26816"/>
    <cellStyle name="Comma 3 22" xfId="26838"/>
    <cellStyle name="Comma 3 23" xfId="26891"/>
    <cellStyle name="Comma 3 24" xfId="26877"/>
    <cellStyle name="Comma 3 25" xfId="10"/>
    <cellStyle name="Comma 3 25 2" xfId="27086"/>
    <cellStyle name="Comma 3 3" xfId="5842"/>
    <cellStyle name="Comma 3 3 2" xfId="26936"/>
    <cellStyle name="Comma 3 3 2 2" xfId="27037"/>
    <cellStyle name="Comma 3 3 3" xfId="27005"/>
    <cellStyle name="Comma 3 3 4" xfId="27107"/>
    <cellStyle name="Comma 3 4" xfId="7429"/>
    <cellStyle name="Comma 3 4 2" xfId="26938"/>
    <cellStyle name="Comma 3 4 2 2" xfId="27039"/>
    <cellStyle name="Comma 3 4 3" xfId="27007"/>
    <cellStyle name="Comma 3 4 4" xfId="27109"/>
    <cellStyle name="Comma 3 5" xfId="7395"/>
    <cellStyle name="Comma 3 5 2" xfId="26937"/>
    <cellStyle name="Comma 3 5 2 2" xfId="27038"/>
    <cellStyle name="Comma 3 5 3" xfId="27006"/>
    <cellStyle name="Comma 3 5 4" xfId="27108"/>
    <cellStyle name="Comma 3 6" xfId="10003"/>
    <cellStyle name="Comma 3 6 2" xfId="26939"/>
    <cellStyle name="Comma 3 6 2 2" xfId="27040"/>
    <cellStyle name="Comma 3 6 3" xfId="27008"/>
    <cellStyle name="Comma 3 6 4" xfId="27110"/>
    <cellStyle name="Comma 3 7" xfId="11473"/>
    <cellStyle name="Comma 3 7 2" xfId="26940"/>
    <cellStyle name="Comma 3 7 2 2" xfId="27041"/>
    <cellStyle name="Comma 3 7 3" xfId="27009"/>
    <cellStyle name="Comma 3 7 4" xfId="27111"/>
    <cellStyle name="Comma 3 8" xfId="13327"/>
    <cellStyle name="Comma 3 8 2" xfId="26941"/>
    <cellStyle name="Comma 3 8 2 2" xfId="27042"/>
    <cellStyle name="Comma 3 8 3" xfId="27010"/>
    <cellStyle name="Comma 3 8 4" xfId="27112"/>
    <cellStyle name="Comma 3 9" xfId="15609"/>
    <cellStyle name="Comma 3 9 2" xfId="26944"/>
    <cellStyle name="Comma 3 9 2 2" xfId="27045"/>
    <cellStyle name="Comma 3 9 3" xfId="27013"/>
    <cellStyle name="Comma 3 9 4" xfId="27115"/>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3" xfId="27137"/>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0" xfId="27089"/>
    <cellStyle name="Percent 21" xfId="27096"/>
    <cellStyle name="Percent 22" xfId="27090"/>
    <cellStyle name="Percent 23" xfId="27095"/>
    <cellStyle name="Percent 24" xfId="27091"/>
    <cellStyle name="Percent 25" xfId="27094"/>
    <cellStyle name="Percent 26" xfId="27092"/>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8" xfId="27099"/>
    <cellStyle name="Percent 9" xfId="44"/>
    <cellStyle name="Percentage 2" xfId="155"/>
    <cellStyle name="Percentage 2 2" xfId="26931"/>
    <cellStyle name="Percentage 2 2 2" xfId="27033"/>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3" xfId="26932"/>
    <cellStyle name="Sterling [0] 3 2" xfId="27034"/>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7"/>
  <sheetViews>
    <sheetView tabSelected="1" view="pageLayout" zoomScale="75" zoomScaleNormal="100" zoomScaleSheetLayoutView="90" zoomScalePageLayoutView="75"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100" customFormat="1" ht="12.75">
      <c r="A2" s="21"/>
      <c r="B2" s="98"/>
      <c r="C2" s="19"/>
      <c r="D2" s="19"/>
      <c r="E2" s="21"/>
      <c r="F2" s="21"/>
      <c r="G2" s="22"/>
      <c r="H2" s="26"/>
      <c r="I2" s="23"/>
      <c r="J2" s="23"/>
      <c r="K2" s="23"/>
      <c r="L2" s="23"/>
      <c r="M2" s="21"/>
      <c r="N2" s="21"/>
      <c r="O2" s="21"/>
      <c r="P2" s="21"/>
      <c r="Q2" s="21"/>
      <c r="R2" s="99"/>
    </row>
    <row r="3" spans="1:18" s="100" customFormat="1" ht="12.75">
      <c r="A3" s="21"/>
      <c r="B3" s="101"/>
      <c r="C3" s="102"/>
      <c r="D3" s="102"/>
      <c r="E3" s="103"/>
      <c r="F3" s="21"/>
      <c r="G3" s="104"/>
      <c r="H3" s="26"/>
      <c r="I3" s="23"/>
      <c r="J3" s="23"/>
      <c r="K3" s="23"/>
      <c r="L3" s="23"/>
      <c r="M3" s="21"/>
      <c r="N3" s="21"/>
      <c r="O3" s="21"/>
      <c r="P3" s="21"/>
      <c r="Q3" s="21"/>
      <c r="R3" s="99"/>
    </row>
    <row r="4" spans="1:18" s="100" customFormat="1" ht="12.75">
      <c r="A4" s="21"/>
      <c r="B4" s="105"/>
      <c r="C4" s="102"/>
      <c r="D4" s="102"/>
      <c r="E4" s="106"/>
      <c r="F4" s="21"/>
      <c r="G4" s="22"/>
      <c r="H4" s="26"/>
      <c r="I4" s="23"/>
      <c r="J4" s="23"/>
      <c r="K4" s="23"/>
      <c r="L4" s="23"/>
      <c r="M4" s="21"/>
      <c r="N4" s="21"/>
      <c r="O4" s="21"/>
      <c r="P4" s="21"/>
      <c r="Q4" s="21"/>
      <c r="R4" s="99"/>
    </row>
    <row r="5" spans="1:18" s="100" customFormat="1" ht="12.75">
      <c r="A5" s="21"/>
      <c r="B5" s="101"/>
      <c r="C5" s="25"/>
      <c r="D5" s="25"/>
      <c r="E5" s="106"/>
      <c r="F5" s="21"/>
      <c r="G5" s="22"/>
      <c r="H5" s="26"/>
      <c r="I5" s="23"/>
      <c r="J5" s="23"/>
      <c r="K5" s="23"/>
      <c r="L5" s="23"/>
      <c r="M5" s="21"/>
      <c r="N5" s="21"/>
      <c r="O5" s="21"/>
      <c r="P5" s="21"/>
      <c r="Q5" s="21"/>
      <c r="R5" s="99"/>
    </row>
    <row r="6" spans="1:18" s="100" customFormat="1" ht="12.75">
      <c r="A6" s="21"/>
      <c r="B6" s="105"/>
      <c r="C6" s="25"/>
      <c r="D6" s="25"/>
      <c r="E6" s="106"/>
      <c r="F6" s="21"/>
      <c r="G6" s="22"/>
      <c r="H6" s="104"/>
      <c r="I6" s="23"/>
      <c r="J6" s="23"/>
      <c r="K6" s="23"/>
      <c r="L6" s="23"/>
      <c r="M6" s="21"/>
      <c r="N6" s="21"/>
      <c r="O6" s="21"/>
      <c r="P6" s="21"/>
      <c r="Q6" s="21"/>
      <c r="R6" s="99"/>
    </row>
    <row r="7" spans="1:18" s="100" customFormat="1" ht="12.75">
      <c r="A7" s="21"/>
      <c r="B7" s="98"/>
      <c r="C7" s="25"/>
      <c r="D7" s="25"/>
      <c r="E7" s="21"/>
      <c r="F7" s="21"/>
      <c r="G7" s="22"/>
      <c r="H7" s="26"/>
      <c r="I7" s="23"/>
      <c r="J7" s="23"/>
      <c r="K7" s="23"/>
      <c r="L7" s="23"/>
      <c r="M7" s="21"/>
      <c r="N7" s="21"/>
      <c r="O7" s="21"/>
      <c r="P7" s="21"/>
      <c r="Q7" s="21"/>
      <c r="R7" s="99"/>
    </row>
    <row r="8" spans="1:18" s="100" customFormat="1" ht="12.75">
      <c r="A8" s="21"/>
      <c r="B8" s="98"/>
      <c r="C8" s="25"/>
      <c r="D8" s="25"/>
      <c r="E8" s="21"/>
      <c r="F8" s="21"/>
      <c r="G8" s="22"/>
      <c r="H8" s="26"/>
      <c r="I8" s="23"/>
      <c r="J8" s="23"/>
      <c r="K8" s="23"/>
      <c r="L8" s="23"/>
      <c r="M8" s="21"/>
      <c r="N8" s="21"/>
      <c r="O8" s="21"/>
      <c r="P8" s="21"/>
      <c r="Q8" s="21"/>
      <c r="R8" s="99"/>
    </row>
    <row r="9" spans="1:18" s="100" customFormat="1" ht="12.75">
      <c r="A9" s="21"/>
      <c r="B9" s="98"/>
      <c r="C9" s="25"/>
      <c r="D9" s="25"/>
      <c r="E9" s="21"/>
      <c r="F9" s="21"/>
      <c r="G9" s="22"/>
      <c r="H9" s="26"/>
      <c r="I9" s="23"/>
      <c r="J9" s="23"/>
      <c r="K9" s="23"/>
      <c r="L9" s="23"/>
      <c r="M9" s="21"/>
      <c r="N9" s="21"/>
      <c r="O9" s="21"/>
      <c r="P9" s="21"/>
      <c r="Q9" s="21"/>
      <c r="R9" s="99"/>
    </row>
    <row r="10" spans="1:18" s="100" customFormat="1" ht="12.75">
      <c r="A10" s="21"/>
      <c r="B10" s="98"/>
      <c r="C10" s="25"/>
      <c r="D10" s="25"/>
      <c r="E10" s="21"/>
      <c r="F10" s="21"/>
      <c r="G10" s="22"/>
      <c r="H10" s="26"/>
      <c r="I10" s="23"/>
      <c r="J10" s="23"/>
      <c r="K10" s="23"/>
      <c r="L10" s="23"/>
      <c r="M10" s="21"/>
      <c r="N10" s="21"/>
      <c r="O10" s="21"/>
      <c r="P10" s="21"/>
      <c r="Q10" s="21"/>
      <c r="R10" s="99"/>
    </row>
    <row r="11" spans="1:18" s="100" customFormat="1" ht="12.75">
      <c r="A11" s="21"/>
      <c r="B11" s="98"/>
      <c r="C11" s="25"/>
      <c r="D11" s="25"/>
      <c r="E11" s="21"/>
      <c r="F11" s="21"/>
      <c r="G11" s="22"/>
      <c r="H11" s="26"/>
      <c r="I11" s="23"/>
      <c r="J11" s="23"/>
      <c r="K11" s="23"/>
      <c r="L11" s="23"/>
      <c r="M11" s="21"/>
      <c r="N11" s="21"/>
      <c r="O11" s="21"/>
      <c r="P11" s="21"/>
      <c r="Q11" s="21"/>
      <c r="R11" s="99"/>
    </row>
    <row r="12" spans="1:18" s="100" customFormat="1" ht="12.75">
      <c r="A12" s="21"/>
      <c r="B12" s="98"/>
      <c r="C12" s="25"/>
      <c r="D12" s="25"/>
      <c r="E12" s="21"/>
      <c r="F12" s="21"/>
      <c r="G12" s="22"/>
      <c r="H12" s="26"/>
      <c r="I12" s="23"/>
      <c r="J12" s="23"/>
      <c r="K12" s="23"/>
      <c r="L12" s="23"/>
      <c r="M12" s="21"/>
      <c r="N12" s="21"/>
      <c r="O12" s="21"/>
      <c r="P12" s="21"/>
      <c r="Q12" s="21"/>
      <c r="R12" s="99"/>
    </row>
    <row r="13" spans="1:18" s="100" customFormat="1" ht="12.75">
      <c r="A13" s="21"/>
      <c r="B13" s="98"/>
      <c r="C13" s="25"/>
      <c r="D13" s="25"/>
      <c r="E13" s="21"/>
      <c r="F13" s="21"/>
      <c r="G13" s="22"/>
      <c r="H13" s="26"/>
      <c r="I13" s="23"/>
      <c r="J13" s="23"/>
      <c r="K13" s="23"/>
      <c r="L13" s="23"/>
      <c r="M13" s="21"/>
      <c r="N13" s="21"/>
      <c r="O13" s="21"/>
      <c r="P13" s="21"/>
      <c r="Q13" s="21"/>
      <c r="R13" s="99"/>
    </row>
    <row r="14" spans="1:18" s="100" customFormat="1" ht="12.75">
      <c r="A14" s="21"/>
      <c r="B14" s="25"/>
      <c r="C14" s="25"/>
      <c r="D14" s="25"/>
      <c r="E14" s="21"/>
      <c r="F14" s="21"/>
      <c r="G14" s="22"/>
      <c r="H14" s="26"/>
      <c r="I14" s="23"/>
      <c r="J14" s="23"/>
      <c r="K14" s="23"/>
      <c r="L14" s="23"/>
      <c r="M14" s="21"/>
      <c r="N14" s="21"/>
      <c r="O14" s="21"/>
      <c r="P14" s="23"/>
      <c r="Q14" s="23"/>
      <c r="R14" s="99"/>
    </row>
    <row r="15" spans="1:18" ht="12.75">
      <c r="A15" s="27"/>
      <c r="B15" s="28" t="s">
        <v>0</v>
      </c>
      <c r="C15" s="29"/>
      <c r="D15" s="29"/>
      <c r="E15" s="333">
        <v>41670</v>
      </c>
      <c r="F15" s="30"/>
      <c r="G15" s="31"/>
      <c r="H15" s="26"/>
      <c r="I15" s="26"/>
      <c r="J15" s="26"/>
      <c r="K15" s="26"/>
      <c r="L15" s="26"/>
      <c r="M15" s="26"/>
      <c r="N15" s="26"/>
      <c r="O15" s="26"/>
      <c r="P15" s="32"/>
      <c r="Q15" s="33"/>
      <c r="R15" s="12"/>
    </row>
    <row r="16" spans="1:18" ht="12.75">
      <c r="A16" s="27"/>
      <c r="B16" s="34" t="s">
        <v>256</v>
      </c>
      <c r="C16" s="35"/>
      <c r="D16" s="35"/>
      <c r="E16" s="334" t="s">
        <v>519</v>
      </c>
      <c r="F16" s="30"/>
      <c r="G16" s="30"/>
      <c r="H16" s="26"/>
      <c r="I16" s="26"/>
      <c r="J16" s="26"/>
      <c r="K16" s="26"/>
      <c r="L16" s="26"/>
      <c r="M16" s="26"/>
      <c r="N16" s="26"/>
      <c r="O16" s="26"/>
      <c r="P16" s="32"/>
      <c r="Q16" s="33"/>
      <c r="R16" s="12"/>
    </row>
    <row r="17" spans="1:18" ht="12.75">
      <c r="A17" s="27"/>
      <c r="B17" s="34" t="s">
        <v>215</v>
      </c>
      <c r="C17" s="35"/>
      <c r="D17" s="35"/>
      <c r="E17" s="335">
        <v>41647</v>
      </c>
      <c r="F17" s="30"/>
      <c r="G17" s="30"/>
      <c r="H17" s="26"/>
      <c r="I17" s="26"/>
      <c r="J17" s="26"/>
      <c r="K17" s="26"/>
      <c r="L17" s="26"/>
      <c r="M17" s="26"/>
      <c r="N17" s="26"/>
      <c r="O17" s="26"/>
      <c r="P17" s="32"/>
      <c r="Q17" s="33"/>
      <c r="R17" s="12"/>
    </row>
    <row r="18" spans="1:18" ht="12.75">
      <c r="A18" s="27"/>
      <c r="B18" s="257"/>
      <c r="C18" s="258"/>
      <c r="D18" s="258"/>
      <c r="E18" s="336"/>
      <c r="F18" s="30"/>
      <c r="G18" s="30"/>
      <c r="H18" s="26"/>
      <c r="I18" s="26"/>
      <c r="J18" s="26"/>
      <c r="K18" s="26"/>
      <c r="L18" s="26"/>
      <c r="M18" s="26"/>
      <c r="N18" s="26"/>
      <c r="O18" s="26"/>
      <c r="P18" s="32"/>
      <c r="Q18" s="33"/>
      <c r="R18" s="12"/>
    </row>
    <row r="19" spans="1:18" ht="12.75">
      <c r="A19" s="27"/>
      <c r="B19" s="259"/>
      <c r="C19" s="259"/>
      <c r="D19" s="259"/>
      <c r="E19" s="260"/>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30" t="s">
        <v>383</v>
      </c>
      <c r="C21" s="631"/>
      <c r="D21" s="631"/>
      <c r="E21" s="631"/>
      <c r="F21" s="631"/>
      <c r="G21" s="631"/>
      <c r="H21" s="631"/>
      <c r="I21" s="631"/>
      <c r="J21" s="631"/>
      <c r="K21" s="631"/>
      <c r="L21" s="631"/>
      <c r="M21" s="631"/>
      <c r="N21" s="631"/>
      <c r="O21" s="631"/>
      <c r="P21" s="631"/>
      <c r="Q21" s="631"/>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32" t="s">
        <v>403</v>
      </c>
      <c r="C23" s="632"/>
      <c r="D23" s="632"/>
      <c r="E23" s="632"/>
      <c r="F23" s="632"/>
      <c r="G23" s="632"/>
      <c r="H23" s="632"/>
      <c r="I23" s="632"/>
      <c r="J23" s="632"/>
      <c r="K23" s="632"/>
      <c r="L23" s="632"/>
      <c r="M23" s="632"/>
      <c r="N23" s="632"/>
      <c r="O23" s="632"/>
      <c r="P23" s="632"/>
      <c r="Q23" s="632"/>
      <c r="R23" s="7"/>
    </row>
    <row r="24" spans="1:18" ht="12.75">
      <c r="A24" s="18"/>
      <c r="B24" s="504"/>
      <c r="C24" s="504"/>
      <c r="D24" s="504"/>
      <c r="E24" s="505"/>
      <c r="F24" s="505"/>
      <c r="G24" s="504"/>
      <c r="H24" s="504"/>
      <c r="I24" s="504"/>
      <c r="J24" s="504"/>
      <c r="K24" s="504"/>
      <c r="L24" s="504"/>
      <c r="M24" s="504"/>
      <c r="N24" s="504"/>
      <c r="O24" s="504"/>
      <c r="P24" s="506"/>
      <c r="Q24" s="506"/>
      <c r="R24" s="7"/>
    </row>
    <row r="25" spans="1:18" ht="25.5" customHeight="1">
      <c r="A25" s="18"/>
      <c r="B25" s="632"/>
      <c r="C25" s="632"/>
      <c r="D25" s="632"/>
      <c r="E25" s="632"/>
      <c r="F25" s="632"/>
      <c r="G25" s="632"/>
      <c r="H25" s="632"/>
      <c r="I25" s="632"/>
      <c r="J25" s="632"/>
      <c r="K25" s="632"/>
      <c r="L25" s="632"/>
      <c r="M25" s="632"/>
      <c r="N25" s="632"/>
      <c r="O25" s="632"/>
      <c r="P25" s="632"/>
      <c r="Q25" s="632"/>
      <c r="R25" s="7"/>
    </row>
    <row r="26" spans="1:18" s="486" customFormat="1" ht="18" customHeight="1">
      <c r="A26" s="18"/>
      <c r="B26" s="634" t="s">
        <v>626</v>
      </c>
      <c r="C26" s="634"/>
      <c r="D26" s="634"/>
      <c r="E26" s="634"/>
      <c r="F26" s="634"/>
      <c r="G26" s="634"/>
      <c r="H26" s="634"/>
      <c r="I26" s="634"/>
      <c r="J26" s="634"/>
      <c r="K26" s="634"/>
      <c r="L26" s="634"/>
      <c r="M26" s="634"/>
      <c r="N26" s="634"/>
      <c r="O26" s="634"/>
      <c r="P26" s="634"/>
      <c r="Q26" s="634"/>
      <c r="R26" s="7"/>
    </row>
    <row r="27" spans="1:18" s="486" customFormat="1" ht="14.25" customHeight="1">
      <c r="A27" s="18"/>
      <c r="B27" s="500"/>
      <c r="C27" s="500"/>
      <c r="D27" s="500"/>
      <c r="E27" s="500"/>
      <c r="F27" s="500"/>
      <c r="G27" s="500"/>
      <c r="H27" s="500"/>
      <c r="I27" s="500"/>
      <c r="J27" s="500"/>
      <c r="K27" s="500"/>
      <c r="L27" s="500"/>
      <c r="M27" s="500"/>
      <c r="N27" s="500"/>
      <c r="O27" s="500"/>
      <c r="P27" s="500"/>
      <c r="Q27" s="500"/>
      <c r="R27" s="7"/>
    </row>
    <row r="28" spans="1:18" ht="12.75">
      <c r="A28" s="18"/>
      <c r="B28" s="633" t="s">
        <v>1</v>
      </c>
      <c r="C28" s="633"/>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518</v>
      </c>
      <c r="C33" s="27" t="s">
        <v>293</v>
      </c>
      <c r="D33" s="113" t="s">
        <v>623</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8" scale="86" orientation="landscape" r:id="rId4"/>
  <headerFooter scaleWithDoc="0">
    <oddHeader>&amp;C&amp;"-,Regular"&amp;8Holmes Master Trust Investor Report - January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7"/>
  <sheetViews>
    <sheetView view="pageLayout" topLeftCell="A24" zoomScale="85" zoomScaleNormal="70" zoomScaleSheetLayoutView="40" zoomScalePageLayoutView="85" workbookViewId="0">
      <selection activeCell="D32" sqref="D32"/>
    </sheetView>
  </sheetViews>
  <sheetFormatPr defaultRowHeight="12"/>
  <cols>
    <col min="1" max="1" width="9.140625" style="519"/>
    <col min="2" max="2" width="41.5703125" style="519" customWidth="1"/>
    <col min="3" max="3" width="47.5703125" style="519" customWidth="1"/>
    <col min="4" max="4" width="34" style="519" customWidth="1"/>
    <col min="5" max="5" width="44.7109375" style="519" customWidth="1"/>
    <col min="6" max="6" width="36" style="519" customWidth="1"/>
    <col min="7" max="7" width="114.5703125" style="624" customWidth="1"/>
    <col min="8" max="8" width="9.140625" style="519" customWidth="1"/>
    <col min="9" max="16384" width="9.140625" style="519"/>
  </cols>
  <sheetData>
    <row r="1" spans="2:7">
      <c r="B1" s="164" t="s">
        <v>130</v>
      </c>
      <c r="C1" s="165"/>
      <c r="D1" s="166"/>
      <c r="E1" s="166"/>
      <c r="F1" s="167"/>
      <c r="G1" s="516"/>
    </row>
    <row r="2" spans="2:7" ht="12.75" thickBot="1">
      <c r="B2" s="164"/>
      <c r="C2" s="168"/>
      <c r="D2" s="169"/>
      <c r="E2" s="169"/>
      <c r="F2" s="167"/>
      <c r="G2" s="516"/>
    </row>
    <row r="3" spans="2:7" ht="30" customHeight="1" thickBot="1">
      <c r="B3" s="529" t="s">
        <v>225</v>
      </c>
      <c r="C3" s="522" t="s">
        <v>174</v>
      </c>
      <c r="D3" s="523" t="s">
        <v>131</v>
      </c>
      <c r="E3" s="524" t="s">
        <v>132</v>
      </c>
      <c r="F3" s="523" t="s">
        <v>133</v>
      </c>
      <c r="G3" s="518" t="s">
        <v>134</v>
      </c>
    </row>
    <row r="4" spans="2:7">
      <c r="B4" s="528" t="s">
        <v>135</v>
      </c>
      <c r="C4" s="520" t="s">
        <v>255</v>
      </c>
      <c r="D4" s="520"/>
      <c r="E4" s="525"/>
      <c r="F4" s="534"/>
      <c r="G4" s="625"/>
    </row>
    <row r="5" spans="2:7">
      <c r="B5" s="526" t="s">
        <v>114</v>
      </c>
      <c r="C5" s="527" t="s">
        <v>151</v>
      </c>
      <c r="D5" s="527"/>
      <c r="E5" s="527"/>
      <c r="F5" s="535"/>
      <c r="G5" s="626"/>
    </row>
    <row r="6" spans="2:7">
      <c r="B6" s="528" t="s">
        <v>136</v>
      </c>
      <c r="C6" s="530" t="s">
        <v>152</v>
      </c>
      <c r="D6" s="530"/>
      <c r="E6" s="530"/>
      <c r="F6" s="531"/>
      <c r="G6" s="540"/>
    </row>
    <row r="7" spans="2:7">
      <c r="B7" s="641" t="s">
        <v>112</v>
      </c>
      <c r="C7" s="640" t="s">
        <v>137</v>
      </c>
      <c r="D7" s="640" t="s">
        <v>308</v>
      </c>
      <c r="E7" s="640" t="s">
        <v>306</v>
      </c>
      <c r="F7" s="536" t="s">
        <v>404</v>
      </c>
      <c r="G7" s="627" t="s">
        <v>405</v>
      </c>
    </row>
    <row r="8" spans="2:7" ht="24">
      <c r="B8" s="641"/>
      <c r="C8" s="640"/>
      <c r="D8" s="640"/>
      <c r="E8" s="640"/>
      <c r="F8" s="536" t="s">
        <v>226</v>
      </c>
      <c r="G8" s="627" t="s">
        <v>406</v>
      </c>
    </row>
    <row r="9" spans="2:7">
      <c r="B9" s="641"/>
      <c r="C9" s="640"/>
      <c r="D9" s="640"/>
      <c r="E9" s="640"/>
      <c r="F9" s="536" t="s">
        <v>149</v>
      </c>
      <c r="G9" s="627" t="s">
        <v>407</v>
      </c>
    </row>
    <row r="10" spans="2:7">
      <c r="B10" s="641"/>
      <c r="C10" s="640"/>
      <c r="D10" s="640"/>
      <c r="E10" s="640"/>
      <c r="F10" s="536" t="s">
        <v>408</v>
      </c>
      <c r="G10" s="627" t="s">
        <v>409</v>
      </c>
    </row>
    <row r="11" spans="2:7">
      <c r="B11" s="641"/>
      <c r="C11" s="640"/>
      <c r="D11" s="640"/>
      <c r="E11" s="640"/>
      <c r="F11" s="536" t="s">
        <v>298</v>
      </c>
      <c r="G11" s="627" t="s">
        <v>410</v>
      </c>
    </row>
    <row r="12" spans="2:7" ht="24">
      <c r="B12" s="620"/>
      <c r="C12" s="621"/>
      <c r="D12" s="621"/>
      <c r="E12" s="621"/>
      <c r="F12" s="536" t="s">
        <v>306</v>
      </c>
      <c r="G12" s="627" t="s">
        <v>411</v>
      </c>
    </row>
    <row r="13" spans="2:7">
      <c r="B13" s="620"/>
      <c r="C13" s="621"/>
      <c r="D13" s="621"/>
      <c r="E13" s="621"/>
      <c r="F13" s="536" t="s">
        <v>412</v>
      </c>
      <c r="G13" s="627" t="s">
        <v>413</v>
      </c>
    </row>
    <row r="14" spans="2:7">
      <c r="B14" s="620"/>
      <c r="C14" s="621"/>
      <c r="D14" s="621"/>
      <c r="E14" s="621"/>
      <c r="F14" s="536" t="s">
        <v>414</v>
      </c>
      <c r="G14" s="627" t="s">
        <v>415</v>
      </c>
    </row>
    <row r="15" spans="2:7" ht="24">
      <c r="B15" s="528" t="s">
        <v>138</v>
      </c>
      <c r="C15" s="521" t="s">
        <v>137</v>
      </c>
      <c r="D15" s="521" t="s">
        <v>308</v>
      </c>
      <c r="E15" s="521" t="s">
        <v>306</v>
      </c>
      <c r="F15" s="519" t="s">
        <v>306</v>
      </c>
      <c r="G15" s="628" t="s">
        <v>416</v>
      </c>
    </row>
    <row r="16" spans="2:7">
      <c r="B16" s="526" t="s">
        <v>139</v>
      </c>
      <c r="C16" s="527" t="s">
        <v>137</v>
      </c>
      <c r="D16" s="527" t="s">
        <v>308</v>
      </c>
      <c r="E16" s="527" t="s">
        <v>306</v>
      </c>
      <c r="F16" s="537"/>
      <c r="G16" s="627"/>
    </row>
    <row r="17" spans="2:7" ht="13.5" customHeight="1">
      <c r="B17" s="528" t="s">
        <v>150</v>
      </c>
      <c r="C17" s="521" t="s">
        <v>137</v>
      </c>
      <c r="D17" s="521" t="s">
        <v>308</v>
      </c>
      <c r="E17" s="521" t="s">
        <v>306</v>
      </c>
      <c r="G17" s="629"/>
    </row>
    <row r="18" spans="2:7" ht="96.75" customHeight="1">
      <c r="B18" s="620" t="s">
        <v>320</v>
      </c>
      <c r="C18" s="621" t="s">
        <v>205</v>
      </c>
      <c r="D18" s="621" t="s">
        <v>512</v>
      </c>
      <c r="E18" s="621" t="s">
        <v>304</v>
      </c>
      <c r="F18" s="539" t="s">
        <v>294</v>
      </c>
      <c r="G18" s="627" t="s">
        <v>417</v>
      </c>
    </row>
    <row r="19" spans="2:7">
      <c r="B19" s="642" t="s">
        <v>321</v>
      </c>
      <c r="C19" s="636" t="s">
        <v>137</v>
      </c>
      <c r="D19" s="636" t="s">
        <v>308</v>
      </c>
      <c r="E19" s="636" t="s">
        <v>306</v>
      </c>
      <c r="F19" s="540"/>
      <c r="G19" s="540"/>
    </row>
    <row r="20" spans="2:7" ht="126" customHeight="1">
      <c r="B20" s="642"/>
      <c r="C20" s="636"/>
      <c r="D20" s="636"/>
      <c r="E20" s="636"/>
      <c r="F20" s="540" t="s">
        <v>294</v>
      </c>
      <c r="G20" s="540" t="s">
        <v>418</v>
      </c>
    </row>
    <row r="21" spans="2:7" ht="133.5" customHeight="1">
      <c r="B21" s="639" t="s">
        <v>297</v>
      </c>
      <c r="C21" s="640" t="s">
        <v>137</v>
      </c>
      <c r="D21" s="640" t="s">
        <v>308</v>
      </c>
      <c r="E21" s="640" t="s">
        <v>306</v>
      </c>
      <c r="F21" s="536" t="s">
        <v>419</v>
      </c>
      <c r="G21" s="539" t="s">
        <v>420</v>
      </c>
    </row>
    <row r="22" spans="2:7" ht="103.5" customHeight="1">
      <c r="B22" s="639"/>
      <c r="C22" s="640"/>
      <c r="D22" s="640"/>
      <c r="E22" s="640"/>
      <c r="F22" s="536" t="s">
        <v>294</v>
      </c>
      <c r="G22" s="539" t="s">
        <v>421</v>
      </c>
    </row>
    <row r="23" spans="2:7" ht="123" customHeight="1">
      <c r="B23" s="639"/>
      <c r="C23" s="640"/>
      <c r="D23" s="640"/>
      <c r="E23" s="640"/>
      <c r="F23" s="536" t="s">
        <v>422</v>
      </c>
      <c r="G23" s="539" t="s">
        <v>423</v>
      </c>
    </row>
    <row r="24" spans="2:7" s="531" customFormat="1" ht="96" customHeight="1">
      <c r="B24" s="623" t="s">
        <v>227</v>
      </c>
      <c r="C24" s="622" t="s">
        <v>137</v>
      </c>
      <c r="D24" s="622" t="s">
        <v>308</v>
      </c>
      <c r="E24" s="622" t="s">
        <v>306</v>
      </c>
      <c r="F24" s="532" t="s">
        <v>424</v>
      </c>
      <c r="G24" s="540" t="s">
        <v>425</v>
      </c>
    </row>
    <row r="25" spans="2:7" ht="24">
      <c r="B25" s="641" t="s">
        <v>140</v>
      </c>
      <c r="C25" s="640" t="s">
        <v>137</v>
      </c>
      <c r="D25" s="640" t="s">
        <v>308</v>
      </c>
      <c r="E25" s="640" t="s">
        <v>306</v>
      </c>
      <c r="F25" s="536" t="s">
        <v>426</v>
      </c>
      <c r="G25" s="627" t="s">
        <v>427</v>
      </c>
    </row>
    <row r="26" spans="2:7" ht="24">
      <c r="B26" s="641"/>
      <c r="C26" s="640"/>
      <c r="D26" s="640"/>
      <c r="E26" s="640"/>
      <c r="F26" s="536" t="s">
        <v>428</v>
      </c>
      <c r="G26" s="627" t="s">
        <v>429</v>
      </c>
    </row>
    <row r="27" spans="2:7" ht="36" customHeight="1">
      <c r="B27" s="635" t="s">
        <v>228</v>
      </c>
      <c r="C27" s="622" t="s">
        <v>141</v>
      </c>
      <c r="D27" s="636" t="s">
        <v>308</v>
      </c>
      <c r="E27" s="636" t="s">
        <v>305</v>
      </c>
      <c r="F27" s="532" t="s">
        <v>430</v>
      </c>
      <c r="G27" s="540" t="s">
        <v>431</v>
      </c>
    </row>
    <row r="28" spans="2:7" ht="36" customHeight="1">
      <c r="B28" s="635"/>
      <c r="C28" s="538" t="s">
        <v>432</v>
      </c>
      <c r="D28" s="636" t="e">
        <v>#N/A</v>
      </c>
      <c r="E28" s="636" t="e">
        <v>#N/A</v>
      </c>
      <c r="F28" s="538" t="s">
        <v>428</v>
      </c>
      <c r="G28" s="540" t="s">
        <v>433</v>
      </c>
    </row>
    <row r="29" spans="2:7" ht="36" customHeight="1">
      <c r="B29" s="620"/>
      <c r="C29" s="621" t="s">
        <v>271</v>
      </c>
      <c r="D29" s="621" t="s">
        <v>481</v>
      </c>
      <c r="E29" s="621" t="s">
        <v>402</v>
      </c>
      <c r="F29" s="541" t="s">
        <v>434</v>
      </c>
      <c r="G29" s="627" t="s">
        <v>435</v>
      </c>
    </row>
    <row r="30" spans="2:7" ht="36" customHeight="1">
      <c r="B30" s="620"/>
      <c r="C30" s="539" t="s">
        <v>436</v>
      </c>
      <c r="D30" s="621"/>
      <c r="E30" s="621"/>
      <c r="F30" s="541" t="s">
        <v>437</v>
      </c>
      <c r="G30" s="627" t="s">
        <v>438</v>
      </c>
    </row>
    <row r="31" spans="2:7" ht="24">
      <c r="B31" s="623"/>
      <c r="C31" s="622" t="s">
        <v>272</v>
      </c>
      <c r="D31" s="622" t="s">
        <v>308</v>
      </c>
      <c r="E31" s="622" t="s">
        <v>517</v>
      </c>
      <c r="F31" s="532" t="s">
        <v>430</v>
      </c>
      <c r="G31" s="540" t="s">
        <v>431</v>
      </c>
    </row>
    <row r="32" spans="2:7" ht="24">
      <c r="B32" s="623"/>
      <c r="C32" s="622" t="s">
        <v>439</v>
      </c>
      <c r="D32" s="622"/>
      <c r="E32" s="622"/>
      <c r="F32" s="532" t="s">
        <v>428</v>
      </c>
      <c r="G32" s="540" t="s">
        <v>433</v>
      </c>
    </row>
    <row r="33" spans="2:7" ht="22.5" customHeight="1">
      <c r="B33" s="526" t="s">
        <v>229</v>
      </c>
      <c r="C33" s="527" t="s">
        <v>205</v>
      </c>
      <c r="D33" s="527" t="s">
        <v>512</v>
      </c>
      <c r="E33" s="527" t="s">
        <v>304</v>
      </c>
      <c r="F33" s="542"/>
      <c r="G33" s="627"/>
    </row>
    <row r="34" spans="2:7" ht="28.5" customHeight="1">
      <c r="B34" s="533" t="s">
        <v>230</v>
      </c>
      <c r="C34" s="530" t="s">
        <v>206</v>
      </c>
      <c r="D34" s="530"/>
      <c r="E34" s="530"/>
      <c r="F34" s="532"/>
      <c r="G34" s="540"/>
    </row>
    <row r="35" spans="2:7" ht="33" customHeight="1" thickBot="1">
      <c r="B35" s="543" t="s">
        <v>231</v>
      </c>
      <c r="C35" s="544" t="s">
        <v>205</v>
      </c>
      <c r="D35" s="545"/>
      <c r="E35" s="545"/>
      <c r="F35" s="546"/>
      <c r="G35" s="517"/>
    </row>
    <row r="36" spans="2:7" ht="19.5" customHeight="1">
      <c r="B36" s="637" t="s">
        <v>440</v>
      </c>
      <c r="C36" s="637"/>
      <c r="D36" s="637"/>
      <c r="E36" s="637"/>
      <c r="F36" s="637"/>
      <c r="G36" s="637"/>
    </row>
    <row r="37" spans="2:7">
      <c r="B37" s="638"/>
      <c r="C37" s="638"/>
      <c r="D37" s="638"/>
      <c r="E37" s="638"/>
      <c r="F37" s="638"/>
      <c r="G37" s="638"/>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January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74"/>
  <sheetViews>
    <sheetView view="pageLayout" topLeftCell="A25" zoomScale="80" zoomScaleNormal="100" zoomScaleSheetLayoutView="100" zoomScalePageLayoutView="80" workbookViewId="0">
      <selection activeCell="D32" sqref="D32"/>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204" t="s">
        <v>3</v>
      </c>
      <c r="C4" s="205"/>
      <c r="D4" s="206"/>
      <c r="E4" s="206"/>
      <c r="F4" s="207"/>
      <c r="J4" s="208" t="s">
        <v>88</v>
      </c>
      <c r="K4" s="209"/>
      <c r="L4" s="318"/>
      <c r="M4" s="320"/>
      <c r="N4" s="304"/>
    </row>
    <row r="5" spans="2:15" ht="12.75" thickBot="1">
      <c r="B5" s="210"/>
      <c r="C5" s="211"/>
      <c r="D5" s="211"/>
      <c r="E5" s="211"/>
      <c r="F5" s="212"/>
      <c r="J5" s="213"/>
      <c r="K5" s="214"/>
      <c r="L5" s="319"/>
      <c r="M5" s="215"/>
      <c r="N5" s="305"/>
    </row>
    <row r="6" spans="2:15">
      <c r="B6" s="502" t="s">
        <v>441</v>
      </c>
      <c r="C6" s="71"/>
      <c r="D6" s="96"/>
      <c r="E6" s="73"/>
      <c r="F6" s="337">
        <v>115191</v>
      </c>
      <c r="J6" s="310" t="s">
        <v>520</v>
      </c>
      <c r="K6" s="42"/>
      <c r="L6" s="313"/>
      <c r="M6" s="315"/>
      <c r="N6" s="359">
        <v>12327268940.210001</v>
      </c>
      <c r="O6" s="444"/>
    </row>
    <row r="7" spans="2:15" ht="12.75" thickBot="1">
      <c r="B7" s="59" t="s">
        <v>442</v>
      </c>
      <c r="C7" s="72"/>
      <c r="D7" s="95"/>
      <c r="E7" s="97"/>
      <c r="F7" s="338">
        <v>6399214137.6800003</v>
      </c>
      <c r="J7" s="512" t="s">
        <v>521</v>
      </c>
      <c r="K7" s="309"/>
      <c r="L7" s="314"/>
      <c r="M7" s="316"/>
      <c r="N7" s="312">
        <v>12549575731.969999</v>
      </c>
      <c r="O7" s="216"/>
    </row>
    <row r="8" spans="2:15">
      <c r="B8" s="502" t="s">
        <v>443</v>
      </c>
      <c r="C8" s="71"/>
      <c r="D8" s="96"/>
      <c r="E8" s="73"/>
      <c r="F8" s="339">
        <v>121680</v>
      </c>
      <c r="G8"/>
      <c r="J8" s="310" t="s">
        <v>522</v>
      </c>
      <c r="K8" s="42"/>
      <c r="L8" s="313"/>
      <c r="M8" s="317"/>
      <c r="N8" s="469">
        <v>36919460.299999997</v>
      </c>
    </row>
    <row r="9" spans="2:15">
      <c r="B9" s="503" t="s">
        <v>444</v>
      </c>
      <c r="C9" s="50"/>
      <c r="D9" s="17"/>
      <c r="E9" s="290"/>
      <c r="F9" s="340">
        <v>12179343116.299999</v>
      </c>
      <c r="G9"/>
      <c r="J9" s="311" t="s">
        <v>523</v>
      </c>
      <c r="K9" s="42"/>
      <c r="L9" s="313"/>
      <c r="M9" s="317"/>
      <c r="N9" s="470">
        <v>80330599.650000006</v>
      </c>
    </row>
    <row r="10" spans="2:15" ht="12.75" thickBot="1">
      <c r="B10" s="59" t="s">
        <v>620</v>
      </c>
      <c r="C10" s="72"/>
      <c r="D10" s="95"/>
      <c r="E10" s="291"/>
      <c r="F10" s="468">
        <v>3.5075724245869674E-2</v>
      </c>
      <c r="J10" s="311" t="s">
        <v>524</v>
      </c>
      <c r="K10" s="42"/>
      <c r="L10" s="313"/>
      <c r="M10" s="317"/>
      <c r="N10" s="470">
        <v>163319439.22999999</v>
      </c>
    </row>
    <row r="11" spans="2:15" ht="12.75" thickBot="1">
      <c r="J11" s="438" t="s">
        <v>525</v>
      </c>
      <c r="K11" s="309"/>
      <c r="L11" s="439"/>
      <c r="M11" s="440"/>
      <c r="N11" s="470">
        <f>553110303.1+'Page 9'!C21</f>
        <v>796760341.98000002</v>
      </c>
    </row>
    <row r="12" spans="2:15">
      <c r="B12" s="50"/>
      <c r="C12" s="50"/>
      <c r="D12" s="17"/>
      <c r="E12" s="17"/>
      <c r="F12" s="115"/>
      <c r="J12" s="310" t="s">
        <v>526</v>
      </c>
      <c r="K12" s="42"/>
      <c r="L12" s="313"/>
      <c r="M12" s="317"/>
      <c r="N12" s="359">
        <v>10668343364.818268</v>
      </c>
    </row>
    <row r="13" spans="2:15">
      <c r="B13" s="50"/>
      <c r="C13" s="50"/>
      <c r="D13" s="17"/>
      <c r="E13" s="17"/>
      <c r="F13" s="115"/>
      <c r="J13" s="311" t="s">
        <v>527</v>
      </c>
      <c r="K13" s="42"/>
      <c r="L13" s="313"/>
      <c r="M13" s="317"/>
      <c r="N13" s="341">
        <v>0.86542640000000004</v>
      </c>
    </row>
    <row r="14" spans="2:15">
      <c r="B14" s="50"/>
      <c r="C14" s="50"/>
      <c r="D14" s="17"/>
      <c r="E14" s="17"/>
      <c r="F14" s="115"/>
      <c r="J14" s="311" t="s">
        <v>528</v>
      </c>
      <c r="K14" s="42"/>
      <c r="L14" s="313"/>
      <c r="M14" s="317"/>
      <c r="N14" s="362">
        <v>1658925575.3917332</v>
      </c>
    </row>
    <row r="15" spans="2:15">
      <c r="B15" s="50"/>
      <c r="C15" s="50"/>
      <c r="D15" s="17"/>
      <c r="E15" s="600"/>
      <c r="F15" s="115"/>
      <c r="J15" s="311" t="s">
        <v>529</v>
      </c>
      <c r="K15" s="42"/>
      <c r="L15" s="313"/>
      <c r="M15" s="317"/>
      <c r="N15" s="341">
        <v>0.13457359999999996</v>
      </c>
    </row>
    <row r="16" spans="2:15">
      <c r="B16" s="50"/>
      <c r="C16" s="50"/>
      <c r="D16" s="17"/>
      <c r="E16" s="17"/>
      <c r="F16" s="115"/>
      <c r="J16" s="311" t="s">
        <v>530</v>
      </c>
      <c r="K16" s="42"/>
      <c r="L16" s="117"/>
      <c r="M16" s="58"/>
      <c r="N16" s="499"/>
    </row>
    <row r="17" spans="2:17" ht="12" customHeight="1">
      <c r="B17" s="50"/>
      <c r="C17" s="50"/>
      <c r="D17" s="17"/>
      <c r="E17" s="600"/>
      <c r="F17" s="115"/>
      <c r="J17" s="311" t="s">
        <v>276</v>
      </c>
      <c r="K17" s="17"/>
      <c r="M17" s="58"/>
      <c r="N17" s="498">
        <v>294752503.69</v>
      </c>
      <c r="O17" s="444"/>
    </row>
    <row r="18" spans="2:17" ht="12" customHeight="1">
      <c r="J18" s="311" t="s">
        <v>277</v>
      </c>
      <c r="K18" s="17"/>
      <c r="L18" s="325"/>
      <c r="M18" s="58"/>
      <c r="N18" s="362">
        <v>542399833.36924005</v>
      </c>
      <c r="O18" s="444"/>
    </row>
    <row r="19" spans="2:17">
      <c r="J19" s="311" t="s">
        <v>278</v>
      </c>
      <c r="K19" s="17"/>
      <c r="L19" s="325"/>
      <c r="M19" s="58"/>
      <c r="N19" s="362">
        <v>208891432.27679998</v>
      </c>
      <c r="O19" s="444"/>
    </row>
    <row r="20" spans="2:17">
      <c r="J20" s="311" t="s">
        <v>67</v>
      </c>
      <c r="K20" s="17"/>
      <c r="L20" s="325"/>
      <c r="M20" s="58"/>
      <c r="N20" s="362">
        <v>0</v>
      </c>
      <c r="O20" s="444"/>
    </row>
    <row r="21" spans="2:17">
      <c r="J21" s="311" t="s">
        <v>279</v>
      </c>
      <c r="K21" s="17"/>
      <c r="L21" s="325"/>
      <c r="M21" s="58"/>
      <c r="N21" s="498">
        <v>132550.34</v>
      </c>
      <c r="O21" s="444"/>
    </row>
    <row r="22" spans="2:17">
      <c r="J22" s="311" t="s">
        <v>381</v>
      </c>
      <c r="K22" s="117"/>
      <c r="M22" s="58"/>
      <c r="N22" s="362">
        <v>1046176319.6760401</v>
      </c>
      <c r="O22" s="444"/>
    </row>
    <row r="23" spans="2:17" ht="12.75" thickBot="1">
      <c r="J23" s="513" t="s">
        <v>531</v>
      </c>
      <c r="K23" s="514"/>
      <c r="L23" s="515"/>
      <c r="M23" s="247"/>
      <c r="N23" s="342">
        <v>8.4866836665138737E-2</v>
      </c>
      <c r="O23" s="445"/>
    </row>
    <row r="24" spans="2:17" ht="36" customHeight="1">
      <c r="B24" s="643" t="s">
        <v>536</v>
      </c>
      <c r="C24" s="644"/>
      <c r="D24" s="462" t="s">
        <v>5</v>
      </c>
      <c r="E24" s="217" t="s">
        <v>6</v>
      </c>
      <c r="F24" s="217" t="s">
        <v>7</v>
      </c>
      <c r="G24" s="217" t="s">
        <v>8</v>
      </c>
      <c r="H24" s="218" t="s">
        <v>9</v>
      </c>
      <c r="J24" s="650" t="s">
        <v>515</v>
      </c>
      <c r="K24" s="650"/>
      <c r="L24" s="650"/>
      <c r="M24" s="650"/>
      <c r="N24" s="650"/>
    </row>
    <row r="25" spans="2:17" ht="12.75" thickBot="1">
      <c r="B25" s="213"/>
      <c r="C25" s="215"/>
      <c r="D25" s="219"/>
      <c r="E25" s="220" t="s">
        <v>10</v>
      </c>
      <c r="F25" s="220" t="s">
        <v>10</v>
      </c>
      <c r="G25" s="221" t="s">
        <v>11</v>
      </c>
      <c r="H25" s="221" t="s">
        <v>11</v>
      </c>
      <c r="J25" s="649"/>
      <c r="K25" s="649"/>
      <c r="L25" s="649"/>
      <c r="M25" s="649"/>
      <c r="N25" s="649"/>
    </row>
    <row r="26" spans="2:17" ht="13.5" customHeight="1">
      <c r="B26" s="617" t="s">
        <v>12</v>
      </c>
      <c r="C26" s="351"/>
      <c r="D26" s="343">
        <v>116420</v>
      </c>
      <c r="E26" s="343">
        <v>11561743552.98</v>
      </c>
      <c r="F26" s="344">
        <v>0</v>
      </c>
      <c r="G26" s="345">
        <v>95.71</v>
      </c>
      <c r="H26" s="346">
        <v>94.98</v>
      </c>
      <c r="I26" s="486"/>
      <c r="J26" s="486"/>
      <c r="K26" s="486"/>
      <c r="L26" s="486"/>
      <c r="M26" s="486"/>
      <c r="N26" s="486"/>
      <c r="O26" s="486"/>
      <c r="P26" s="486"/>
      <c r="Q26" s="486"/>
    </row>
    <row r="27" spans="2:17">
      <c r="B27" s="465" t="s">
        <v>163</v>
      </c>
      <c r="C27" s="126"/>
      <c r="D27" s="347">
        <v>1963</v>
      </c>
      <c r="E27" s="347">
        <v>227678512.77000001</v>
      </c>
      <c r="F27" s="348">
        <v>1610957.89</v>
      </c>
      <c r="G27" s="349">
        <v>1.61</v>
      </c>
      <c r="H27" s="350">
        <v>1.87</v>
      </c>
    </row>
    <row r="28" spans="2:17">
      <c r="B28" s="465" t="s">
        <v>164</v>
      </c>
      <c r="C28" s="126"/>
      <c r="D28" s="347">
        <v>978</v>
      </c>
      <c r="E28" s="347">
        <v>116249459.34999999</v>
      </c>
      <c r="F28" s="348">
        <v>1551198.99</v>
      </c>
      <c r="G28" s="349">
        <v>0.8</v>
      </c>
      <c r="H28" s="350">
        <v>0.95</v>
      </c>
    </row>
    <row r="29" spans="2:17">
      <c r="B29" s="465" t="s">
        <v>165</v>
      </c>
      <c r="C29" s="126"/>
      <c r="D29" s="347">
        <v>634</v>
      </c>
      <c r="E29" s="347">
        <v>73906485.519999996</v>
      </c>
      <c r="F29" s="348">
        <v>1312795.24</v>
      </c>
      <c r="G29" s="349">
        <v>0.52</v>
      </c>
      <c r="H29" s="350">
        <v>0.61</v>
      </c>
    </row>
    <row r="30" spans="2:17">
      <c r="B30" s="465" t="s">
        <v>166</v>
      </c>
      <c r="C30" s="126"/>
      <c r="D30" s="347">
        <v>406</v>
      </c>
      <c r="E30" s="347">
        <v>46563218.049999997</v>
      </c>
      <c r="F30" s="348">
        <v>1118153.0900000001</v>
      </c>
      <c r="G30" s="349">
        <v>0.33</v>
      </c>
      <c r="H30" s="350">
        <v>0.38</v>
      </c>
      <c r="M30" s="306"/>
    </row>
    <row r="31" spans="2:17">
      <c r="B31" s="465" t="s">
        <v>167</v>
      </c>
      <c r="C31" s="126"/>
      <c r="D31" s="347">
        <v>298</v>
      </c>
      <c r="E31" s="347">
        <v>37130905.700000003</v>
      </c>
      <c r="F31" s="348">
        <v>1049742.42</v>
      </c>
      <c r="G31" s="349">
        <v>0.24</v>
      </c>
      <c r="H31" s="350">
        <v>0.31</v>
      </c>
      <c r="M31" s="306"/>
    </row>
    <row r="32" spans="2:17">
      <c r="B32" s="465" t="s">
        <v>168</v>
      </c>
      <c r="C32" s="126"/>
      <c r="D32" s="348">
        <v>180</v>
      </c>
      <c r="E32" s="348">
        <v>20941128.73</v>
      </c>
      <c r="F32" s="348">
        <v>719383.53</v>
      </c>
      <c r="G32" s="349">
        <v>0.15</v>
      </c>
      <c r="H32" s="350">
        <v>0.17</v>
      </c>
      <c r="M32" s="306"/>
    </row>
    <row r="33" spans="2:15">
      <c r="B33" s="465" t="s">
        <v>169</v>
      </c>
      <c r="C33" s="126"/>
      <c r="D33" s="348">
        <v>154</v>
      </c>
      <c r="E33" s="348">
        <v>17361809.670000002</v>
      </c>
      <c r="F33" s="348">
        <v>674793.07</v>
      </c>
      <c r="G33" s="349">
        <v>0.13</v>
      </c>
      <c r="H33" s="350">
        <v>0.14000000000000001</v>
      </c>
      <c r="M33" s="306"/>
    </row>
    <row r="34" spans="2:15">
      <c r="B34" s="465" t="s">
        <v>170</v>
      </c>
      <c r="C34" s="126"/>
      <c r="D34" s="348">
        <v>107</v>
      </c>
      <c r="E34" s="348">
        <v>13509384.369999999</v>
      </c>
      <c r="F34" s="348">
        <v>539945.99</v>
      </c>
      <c r="G34" s="349">
        <v>0.09</v>
      </c>
      <c r="H34" s="350">
        <v>0.11</v>
      </c>
      <c r="M34" s="306"/>
    </row>
    <row r="35" spans="2:15">
      <c r="B35" s="465" t="s">
        <v>171</v>
      </c>
      <c r="C35" s="126"/>
      <c r="D35" s="348">
        <v>70</v>
      </c>
      <c r="E35" s="348">
        <v>10320694.720000001</v>
      </c>
      <c r="F35" s="348">
        <v>442996.19</v>
      </c>
      <c r="G35" s="349">
        <v>0.06</v>
      </c>
      <c r="H35" s="350">
        <v>0.08</v>
      </c>
    </row>
    <row r="36" spans="2:15">
      <c r="B36" s="465" t="s">
        <v>172</v>
      </c>
      <c r="C36" s="126"/>
      <c r="D36" s="348">
        <v>70</v>
      </c>
      <c r="E36" s="348">
        <v>8387412.1200000001</v>
      </c>
      <c r="F36" s="348">
        <v>437780.58</v>
      </c>
      <c r="G36" s="349">
        <v>0.06</v>
      </c>
      <c r="H36" s="350">
        <v>7.0000000000000007E-2</v>
      </c>
      <c r="J36" s="216"/>
    </row>
    <row r="37" spans="2:15">
      <c r="B37" s="465" t="s">
        <v>312</v>
      </c>
      <c r="C37" s="126"/>
      <c r="D37" s="348">
        <v>43</v>
      </c>
      <c r="E37" s="348">
        <v>5097645.4400000004</v>
      </c>
      <c r="F37" s="348">
        <v>296151.53000000003</v>
      </c>
      <c r="G37" s="349">
        <v>0.04</v>
      </c>
      <c r="H37" s="350">
        <v>0.04</v>
      </c>
    </row>
    <row r="38" spans="2:15" ht="12.75" thickBot="1">
      <c r="B38" s="465" t="s">
        <v>13</v>
      </c>
      <c r="C38" s="352"/>
      <c r="D38" s="348">
        <v>312</v>
      </c>
      <c r="E38" s="348">
        <v>33844350.640000001</v>
      </c>
      <c r="F38" s="348">
        <v>3209934.34</v>
      </c>
      <c r="G38" s="349">
        <v>0.26</v>
      </c>
      <c r="H38" s="350">
        <v>0.28000000000000003</v>
      </c>
      <c r="I38" s="322"/>
    </row>
    <row r="39" spans="2:15" ht="12.75" thickBot="1">
      <c r="B39" s="67" t="s">
        <v>14</v>
      </c>
      <c r="C39" s="222"/>
      <c r="D39" s="223">
        <v>121635</v>
      </c>
      <c r="E39" s="223">
        <v>12172734560.059999</v>
      </c>
      <c r="F39" s="223">
        <v>12963832.859999999</v>
      </c>
      <c r="G39" s="224">
        <v>100</v>
      </c>
      <c r="H39" s="225">
        <v>100</v>
      </c>
      <c r="I39" s="322"/>
      <c r="J39" s="226"/>
      <c r="K39" s="226"/>
      <c r="L39" s="226"/>
      <c r="M39" s="226"/>
      <c r="N39" s="226"/>
    </row>
    <row r="40" spans="2:15" s="226" customFormat="1">
      <c r="J40" s="1"/>
      <c r="K40" s="1"/>
      <c r="L40" s="1"/>
      <c r="M40" s="1"/>
      <c r="N40" s="1"/>
    </row>
    <row r="41" spans="2:15" ht="12.75" thickBot="1">
      <c r="G41" s="48"/>
      <c r="H41" s="48"/>
      <c r="I41" s="48"/>
    </row>
    <row r="42" spans="2:15" ht="12" customHeight="1">
      <c r="B42" s="204" t="s">
        <v>537</v>
      </c>
      <c r="C42" s="227"/>
      <c r="D42" s="462" t="s">
        <v>5</v>
      </c>
      <c r="E42" s="217" t="s">
        <v>142</v>
      </c>
      <c r="G42" s="48"/>
      <c r="H42" s="48"/>
      <c r="I42" s="48"/>
    </row>
    <row r="43" spans="2:15" ht="12.75" thickBot="1">
      <c r="B43" s="228"/>
      <c r="C43" s="229"/>
      <c r="D43" s="230"/>
      <c r="E43" s="221" t="s">
        <v>10</v>
      </c>
      <c r="G43" s="48"/>
      <c r="H43" s="48"/>
      <c r="I43" s="48"/>
    </row>
    <row r="44" spans="2:15">
      <c r="B44" s="464"/>
      <c r="C44" s="55"/>
      <c r="D44" s="170"/>
      <c r="E44" s="171"/>
      <c r="G44" s="48"/>
      <c r="H44" s="48"/>
      <c r="I44" s="48"/>
    </row>
    <row r="45" spans="2:15">
      <c r="B45" s="465" t="s">
        <v>331</v>
      </c>
      <c r="C45" s="126"/>
      <c r="D45" s="489">
        <v>30</v>
      </c>
      <c r="E45" s="489">
        <v>3025582.4</v>
      </c>
      <c r="F45" s="307"/>
      <c r="G45" s="48"/>
      <c r="H45" s="48"/>
      <c r="I45" s="48"/>
      <c r="M45" s="60"/>
      <c r="N45" s="61"/>
      <c r="O45" s="62"/>
    </row>
    <row r="46" spans="2:15">
      <c r="B46" s="465" t="s">
        <v>382</v>
      </c>
      <c r="C46" s="126"/>
      <c r="D46" s="489">
        <v>2517</v>
      </c>
      <c r="E46" s="489">
        <v>260218932.37999985</v>
      </c>
      <c r="F46" s="307"/>
      <c r="G46" s="48"/>
      <c r="H46" s="48"/>
      <c r="I46" s="48"/>
      <c r="M46" s="60"/>
      <c r="N46" s="63"/>
      <c r="O46" s="62"/>
    </row>
    <row r="47" spans="2:15" ht="12.75" thickBot="1">
      <c r="B47" s="59"/>
      <c r="C47" s="56"/>
      <c r="D47" s="172"/>
      <c r="E47" s="173"/>
      <c r="G47" s="119"/>
      <c r="H47" s="119"/>
      <c r="I47" s="119"/>
      <c r="M47" s="60"/>
      <c r="N47" s="63"/>
      <c r="O47" s="62"/>
    </row>
    <row r="48" spans="2:15" ht="27" customHeight="1">
      <c r="B48" s="651" t="s">
        <v>445</v>
      </c>
      <c r="C48" s="651"/>
      <c r="D48" s="651"/>
      <c r="E48" s="651"/>
      <c r="G48" s="119"/>
      <c r="H48" s="119"/>
      <c r="I48" s="119"/>
      <c r="M48" s="60"/>
      <c r="N48" s="63"/>
      <c r="O48" s="62"/>
    </row>
    <row r="49" spans="2:15" ht="12.75" thickBot="1">
      <c r="B49" s="50"/>
      <c r="C49" s="119"/>
      <c r="D49" s="118"/>
      <c r="E49" s="118"/>
      <c r="F49" s="116"/>
      <c r="G49" s="119"/>
      <c r="H49" s="119"/>
      <c r="I49" s="119"/>
      <c r="M49" s="60"/>
      <c r="N49" s="63"/>
      <c r="O49" s="62"/>
    </row>
    <row r="50" spans="2:15" ht="12" customHeight="1">
      <c r="B50" s="645" t="s">
        <v>538</v>
      </c>
      <c r="C50" s="646"/>
      <c r="D50" s="462" t="s">
        <v>5</v>
      </c>
      <c r="E50" s="217" t="s">
        <v>15</v>
      </c>
      <c r="F50" s="116"/>
      <c r="G50" s="119"/>
      <c r="H50" s="119"/>
      <c r="I50" s="119"/>
      <c r="M50" s="65"/>
      <c r="N50" s="65"/>
      <c r="O50" s="62"/>
    </row>
    <row r="51" spans="2:15" ht="12.75" thickBot="1">
      <c r="B51" s="647"/>
      <c r="C51" s="648"/>
      <c r="D51" s="230"/>
      <c r="E51" s="221" t="s">
        <v>10</v>
      </c>
      <c r="F51" s="116"/>
      <c r="G51" s="119"/>
      <c r="H51" s="119"/>
      <c r="I51" s="119"/>
      <c r="O51" s="62"/>
    </row>
    <row r="52" spans="2:15" ht="12" customHeight="1">
      <c r="B52" s="54"/>
      <c r="C52" s="55"/>
      <c r="D52" s="53"/>
      <c r="E52" s="43"/>
      <c r="F52" s="116"/>
      <c r="G52" s="119"/>
      <c r="H52" s="119"/>
      <c r="I52" s="119"/>
      <c r="O52" s="65"/>
    </row>
    <row r="53" spans="2:15">
      <c r="B53" s="465" t="s">
        <v>330</v>
      </c>
      <c r="C53" s="126"/>
      <c r="D53" s="231">
        <v>2208</v>
      </c>
      <c r="E53" s="353">
        <v>70647169.459999993</v>
      </c>
      <c r="F53"/>
      <c r="G53" s="119"/>
      <c r="H53" s="119"/>
      <c r="I53" s="119"/>
    </row>
    <row r="54" spans="2:15">
      <c r="B54" s="465" t="s">
        <v>332</v>
      </c>
      <c r="C54" s="126"/>
      <c r="D54" s="231">
        <v>9</v>
      </c>
      <c r="E54" s="353">
        <v>335617.17999997735</v>
      </c>
      <c r="F54"/>
      <c r="G54" s="119"/>
      <c r="H54" s="119"/>
      <c r="I54" s="119"/>
    </row>
    <row r="55" spans="2:15">
      <c r="B55" s="465" t="s">
        <v>333</v>
      </c>
      <c r="C55" s="126"/>
      <c r="D55" s="231">
        <v>2217</v>
      </c>
      <c r="E55" s="353">
        <v>70982786.639999971</v>
      </c>
      <c r="F55"/>
      <c r="G55" s="119"/>
      <c r="H55" s="119"/>
      <c r="I55" s="119"/>
    </row>
    <row r="56" spans="2:15">
      <c r="B56" s="465" t="s">
        <v>284</v>
      </c>
      <c r="C56" s="126"/>
      <c r="D56" s="596">
        <v>34</v>
      </c>
      <c r="E56" s="616">
        <v>8347</v>
      </c>
      <c r="F56"/>
      <c r="G56" s="119"/>
      <c r="H56" s="119"/>
      <c r="I56" s="119"/>
    </row>
    <row r="57" spans="2:15" ht="12.75" thickBot="1">
      <c r="B57" s="69"/>
      <c r="C57" s="56"/>
      <c r="D57" s="68"/>
      <c r="E57" s="64"/>
      <c r="F57" s="119"/>
      <c r="G57" s="119"/>
      <c r="H57" s="119"/>
      <c r="I57" s="119"/>
    </row>
    <row r="58" spans="2:15" ht="12.75" thickBot="1">
      <c r="F58" s="119"/>
      <c r="G58" s="119"/>
      <c r="H58" s="119"/>
      <c r="I58" s="119"/>
    </row>
    <row r="59" spans="2:15">
      <c r="B59" s="204" t="s">
        <v>539</v>
      </c>
      <c r="C59" s="227"/>
      <c r="D59" s="462" t="s">
        <v>5</v>
      </c>
      <c r="E59" s="217" t="s">
        <v>6</v>
      </c>
      <c r="F59" s="119"/>
      <c r="G59" s="119"/>
      <c r="H59" s="119"/>
      <c r="I59" s="119"/>
    </row>
    <row r="60" spans="2:15" ht="12.75" thickBot="1">
      <c r="B60" s="232"/>
      <c r="C60" s="233"/>
      <c r="D60" s="220"/>
      <c r="E60" s="220" t="s">
        <v>10</v>
      </c>
      <c r="F60" s="119"/>
      <c r="G60" s="119"/>
      <c r="H60" s="119"/>
      <c r="I60" s="119"/>
      <c r="O60" s="119"/>
    </row>
    <row r="61" spans="2:15">
      <c r="B61" s="234"/>
      <c r="C61" s="235"/>
      <c r="D61" s="236"/>
      <c r="E61" s="237"/>
      <c r="F61" s="453"/>
      <c r="G61" s="119"/>
      <c r="H61" s="119"/>
      <c r="I61" s="119"/>
      <c r="K61" s="455"/>
      <c r="O61" s="119"/>
    </row>
    <row r="62" spans="2:15" ht="12" customHeight="1">
      <c r="B62" s="45" t="s">
        <v>334</v>
      </c>
      <c r="C62" s="126"/>
      <c r="D62" s="354">
        <v>4555</v>
      </c>
      <c r="E62" s="354">
        <v>533863109.67000049</v>
      </c>
      <c r="F62" s="306"/>
      <c r="G62" s="454"/>
      <c r="H62" s="119"/>
      <c r="I62" s="119"/>
    </row>
    <row r="63" spans="2:15">
      <c r="B63" s="465"/>
      <c r="C63" s="126"/>
      <c r="D63" s="231"/>
      <c r="E63" s="354"/>
      <c r="F63" s="453"/>
      <c r="G63" s="454"/>
      <c r="H63" s="119"/>
      <c r="I63" s="119"/>
    </row>
    <row r="64" spans="2:15">
      <c r="B64" s="465" t="s">
        <v>335</v>
      </c>
      <c r="C64" s="126"/>
      <c r="D64" s="231">
        <v>15</v>
      </c>
      <c r="E64" s="354">
        <v>1999178.1400000453</v>
      </c>
      <c r="F64" s="306"/>
      <c r="G64" s="119"/>
      <c r="H64" s="119"/>
      <c r="I64" s="119"/>
    </row>
    <row r="65" spans="2:15">
      <c r="B65" s="465" t="s">
        <v>336</v>
      </c>
      <c r="C65" s="126"/>
      <c r="D65" s="231">
        <v>14</v>
      </c>
      <c r="E65" s="355">
        <v>2303097.0900000334</v>
      </c>
      <c r="F65" s="306"/>
      <c r="G65" s="119"/>
      <c r="H65" s="119"/>
      <c r="I65" s="119"/>
    </row>
    <row r="66" spans="2:15">
      <c r="B66" s="465" t="s">
        <v>337</v>
      </c>
      <c r="C66" s="126"/>
      <c r="D66" s="231">
        <v>45</v>
      </c>
      <c r="E66" s="354">
        <v>6608556.2399997711</v>
      </c>
      <c r="F66" s="306"/>
      <c r="G66" s="119"/>
      <c r="H66" s="119"/>
      <c r="I66" s="119"/>
    </row>
    <row r="67" spans="2:15">
      <c r="B67" s="465"/>
      <c r="C67" s="126"/>
      <c r="D67" s="231"/>
      <c r="E67" s="354"/>
      <c r="F67" s="453"/>
      <c r="G67" s="119"/>
      <c r="H67" s="119"/>
      <c r="I67" s="119"/>
    </row>
    <row r="68" spans="2:15">
      <c r="B68" s="465" t="s">
        <v>338</v>
      </c>
      <c r="C68" s="126"/>
      <c r="D68" s="231">
        <v>4510</v>
      </c>
      <c r="E68" s="354">
        <v>526890125.38000047</v>
      </c>
      <c r="F68" s="261"/>
      <c r="G68" s="119"/>
      <c r="H68" s="119"/>
      <c r="I68" s="119"/>
    </row>
    <row r="69" spans="2:15" ht="12.75" thickBot="1">
      <c r="B69" s="59"/>
      <c r="C69" s="56"/>
      <c r="D69" s="57"/>
      <c r="E69" s="52"/>
      <c r="F69" s="119"/>
      <c r="G69" s="119"/>
      <c r="H69" s="119"/>
      <c r="I69" s="119"/>
      <c r="O69" s="119"/>
    </row>
    <row r="70" spans="2:15">
      <c r="B70" s="50"/>
      <c r="C70" s="119"/>
      <c r="D70" s="51"/>
      <c r="E70" s="61"/>
      <c r="F70" s="119"/>
      <c r="G70" s="119"/>
      <c r="H70" s="119"/>
      <c r="I70" s="119"/>
    </row>
    <row r="71" spans="2:15">
      <c r="B71" s="50"/>
      <c r="C71" s="119"/>
      <c r="D71" s="51"/>
      <c r="E71" s="51"/>
      <c r="F71" s="119"/>
      <c r="G71" s="119"/>
      <c r="H71" s="119"/>
      <c r="I71" s="119"/>
    </row>
    <row r="72" spans="2:15">
      <c r="B72" s="50"/>
      <c r="C72" s="119"/>
      <c r="D72" s="51"/>
      <c r="E72" s="51"/>
      <c r="F72" s="119"/>
      <c r="G72" s="119"/>
      <c r="H72" s="119"/>
      <c r="I72" s="119"/>
    </row>
    <row r="73" spans="2:15">
      <c r="B73" s="50"/>
      <c r="C73" s="119"/>
      <c r="D73" s="51"/>
      <c r="E73" s="51"/>
      <c r="F73" s="119"/>
      <c r="G73" s="119"/>
      <c r="H73" s="119"/>
      <c r="I73" s="119"/>
    </row>
    <row r="74" spans="2:15">
      <c r="B74" s="119"/>
      <c r="C74" s="119"/>
      <c r="D74" s="119"/>
      <c r="E74" s="119"/>
      <c r="F74" s="119"/>
      <c r="G74" s="119"/>
      <c r="H74" s="119"/>
      <c r="I74" s="119"/>
    </row>
  </sheetData>
  <mergeCells count="5">
    <mergeCell ref="B24:C24"/>
    <mergeCell ref="B50:C51"/>
    <mergeCell ref="J25:N25"/>
    <mergeCell ref="J24:N24"/>
    <mergeCell ref="B48:E48"/>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81" orientation="landscape" r:id="rId1"/>
  <headerFooter scaleWithDoc="0">
    <oddHeader>&amp;C&amp;"-,Regular"&amp;8Holmes Master Trust Investor Report - January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63"/>
  <sheetViews>
    <sheetView view="pageLayout" zoomScale="80" zoomScaleNormal="70" zoomScaleSheetLayoutView="80" zoomScalePageLayoutView="80" workbookViewId="0">
      <selection activeCell="D32" sqref="D32"/>
    </sheetView>
  </sheetViews>
  <sheetFormatPr defaultColWidth="23.85546875"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1" width="22.28515625" customWidth="1"/>
    <col min="12" max="12" width="21.140625" customWidth="1"/>
  </cols>
  <sheetData>
    <row r="1" spans="1:13" ht="13.5" thickBot="1"/>
    <row r="2" spans="1:13" ht="12.75" customHeight="1">
      <c r="B2" s="461" t="s">
        <v>20</v>
      </c>
      <c r="C2" s="227"/>
      <c r="D2" s="462"/>
      <c r="E2" s="217" t="s">
        <v>11</v>
      </c>
      <c r="F2" s="461" t="s">
        <v>6</v>
      </c>
      <c r="G2" s="217" t="s">
        <v>11</v>
      </c>
      <c r="I2" s="665" t="s">
        <v>540</v>
      </c>
      <c r="J2" s="217" t="s">
        <v>16</v>
      </c>
      <c r="K2" s="218" t="s">
        <v>6</v>
      </c>
    </row>
    <row r="3" spans="1:13" ht="13.5" thickBot="1">
      <c r="B3" s="232" t="s">
        <v>21</v>
      </c>
      <c r="C3" s="233"/>
      <c r="D3" s="219" t="s">
        <v>31</v>
      </c>
      <c r="E3" s="220" t="s">
        <v>22</v>
      </c>
      <c r="F3" s="232" t="s">
        <v>10</v>
      </c>
      <c r="G3" s="220" t="s">
        <v>23</v>
      </c>
      <c r="I3" s="666"/>
      <c r="J3" s="238" t="s">
        <v>17</v>
      </c>
      <c r="K3" s="238" t="s">
        <v>17</v>
      </c>
    </row>
    <row r="4" spans="1:13" ht="13.5" thickBot="1">
      <c r="B4" s="660" t="s">
        <v>26</v>
      </c>
      <c r="C4" s="661"/>
      <c r="D4" s="356">
        <v>675</v>
      </c>
      <c r="E4" s="357">
        <v>0.55000000000000004</v>
      </c>
      <c r="F4" s="358">
        <v>28399691.079999998</v>
      </c>
      <c r="G4" s="359">
        <v>0.23</v>
      </c>
      <c r="I4" s="667"/>
      <c r="J4" s="239"/>
      <c r="K4" s="220" t="s">
        <v>10</v>
      </c>
    </row>
    <row r="5" spans="1:13">
      <c r="B5" s="662" t="s">
        <v>25</v>
      </c>
      <c r="C5" s="663"/>
      <c r="D5" s="360">
        <v>18892</v>
      </c>
      <c r="E5" s="357">
        <v>15.53</v>
      </c>
      <c r="F5" s="361">
        <v>1892152666.8800001</v>
      </c>
      <c r="G5" s="362">
        <v>15.54</v>
      </c>
      <c r="I5" s="502" t="s">
        <v>346</v>
      </c>
      <c r="J5" s="393">
        <v>0</v>
      </c>
      <c r="K5" s="394">
        <v>0</v>
      </c>
    </row>
    <row r="6" spans="1:13">
      <c r="B6" s="662" t="s">
        <v>24</v>
      </c>
      <c r="C6" s="663"/>
      <c r="D6" s="360">
        <v>42397</v>
      </c>
      <c r="E6" s="357">
        <v>34.840000000000003</v>
      </c>
      <c r="F6" s="361">
        <v>4431837787.3699999</v>
      </c>
      <c r="G6" s="362">
        <v>36.39</v>
      </c>
      <c r="I6" s="615" t="s">
        <v>347</v>
      </c>
      <c r="J6" s="395">
        <v>1265</v>
      </c>
      <c r="K6" s="395">
        <v>155296698.79000086</v>
      </c>
    </row>
    <row r="7" spans="1:13">
      <c r="B7" s="662" t="s">
        <v>27</v>
      </c>
      <c r="C7" s="663"/>
      <c r="D7" s="360">
        <v>59713</v>
      </c>
      <c r="E7" s="357">
        <v>49.07</v>
      </c>
      <c r="F7" s="361">
        <v>5826894411.9800005</v>
      </c>
      <c r="G7" s="362">
        <v>47.839999999999996</v>
      </c>
      <c r="I7" s="503" t="s">
        <v>446</v>
      </c>
      <c r="J7" s="395">
        <v>671</v>
      </c>
      <c r="K7" s="395">
        <v>83029073.079999998</v>
      </c>
    </row>
    <row r="8" spans="1:13" ht="13.5" thickBot="1">
      <c r="B8" s="465" t="s">
        <v>89</v>
      </c>
      <c r="C8" s="466"/>
      <c r="D8" s="360">
        <v>3</v>
      </c>
      <c r="E8" s="357">
        <v>0</v>
      </c>
      <c r="F8" s="361">
        <v>58558.99</v>
      </c>
      <c r="G8" s="362">
        <v>0</v>
      </c>
      <c r="I8" s="595" t="s">
        <v>447</v>
      </c>
      <c r="J8" s="395">
        <v>0</v>
      </c>
      <c r="K8" s="395">
        <v>0</v>
      </c>
    </row>
    <row r="9" spans="1:13" s="519" customFormat="1" ht="13.5" thickBot="1">
      <c r="A9" s="27"/>
      <c r="B9" s="658" t="s">
        <v>14</v>
      </c>
      <c r="C9" s="659"/>
      <c r="D9" s="363">
        <v>121680</v>
      </c>
      <c r="E9" s="364">
        <v>100</v>
      </c>
      <c r="F9" s="365">
        <v>12179343116.299999</v>
      </c>
      <c r="G9" s="225">
        <v>100</v>
      </c>
      <c r="I9" s="49" t="s">
        <v>516</v>
      </c>
      <c r="J9" s="396">
        <v>0</v>
      </c>
      <c r="K9" s="396">
        <v>0</v>
      </c>
    </row>
    <row r="10" spans="1:13">
      <c r="B10" s="120"/>
      <c r="C10" s="71"/>
      <c r="D10" s="121"/>
      <c r="E10" s="122"/>
      <c r="F10" s="121"/>
      <c r="G10" s="122"/>
      <c r="I10" s="668" t="s">
        <v>448</v>
      </c>
      <c r="J10" s="668"/>
      <c r="K10" s="668"/>
    </row>
    <row r="11" spans="1:13" ht="13.5" thickBot="1">
      <c r="I11" s="669"/>
      <c r="J11" s="669"/>
      <c r="K11" s="669"/>
      <c r="L11" s="123"/>
    </row>
    <row r="12" spans="1:13" ht="13.5" thickBot="1">
      <c r="B12" s="460" t="s">
        <v>28</v>
      </c>
      <c r="C12" s="227"/>
      <c r="D12" s="462" t="s">
        <v>5</v>
      </c>
      <c r="E12" s="218" t="s">
        <v>11</v>
      </c>
      <c r="F12" s="460" t="s">
        <v>6</v>
      </c>
      <c r="G12" s="218" t="s">
        <v>11</v>
      </c>
      <c r="H12" s="47"/>
      <c r="I12" s="670"/>
      <c r="J12" s="670"/>
      <c r="K12" s="670"/>
      <c r="M12" s="123"/>
    </row>
    <row r="13" spans="1:13" ht="12" customHeight="1" thickBot="1">
      <c r="B13" s="228" t="s">
        <v>21</v>
      </c>
      <c r="C13" s="229"/>
      <c r="D13" s="219" t="s">
        <v>31</v>
      </c>
      <c r="E13" s="221" t="s">
        <v>22</v>
      </c>
      <c r="F13" s="228" t="s">
        <v>10</v>
      </c>
      <c r="G13" s="221" t="s">
        <v>23</v>
      </c>
      <c r="H13" s="176"/>
      <c r="I13" s="240" t="s">
        <v>143</v>
      </c>
      <c r="J13" s="240" t="s">
        <v>144</v>
      </c>
      <c r="K13" s="240" t="s">
        <v>145</v>
      </c>
      <c r="L13" s="241" t="s">
        <v>146</v>
      </c>
    </row>
    <row r="14" spans="1:13" ht="13.5" thickBot="1">
      <c r="B14" s="464" t="s">
        <v>339</v>
      </c>
      <c r="C14" s="366"/>
      <c r="D14" s="367">
        <v>53754</v>
      </c>
      <c r="E14" s="359">
        <v>44.18</v>
      </c>
      <c r="F14" s="368">
        <v>7017846893.3800001</v>
      </c>
      <c r="G14" s="359">
        <v>57.62</v>
      </c>
      <c r="H14" s="177"/>
      <c r="I14" s="242"/>
      <c r="J14" s="243" t="s">
        <v>11</v>
      </c>
      <c r="K14" s="243" t="s">
        <v>11</v>
      </c>
      <c r="L14" s="244" t="s">
        <v>11</v>
      </c>
    </row>
    <row r="15" spans="1:13" ht="13.5" thickBot="1">
      <c r="B15" s="59" t="s">
        <v>340</v>
      </c>
      <c r="C15" s="247"/>
      <c r="D15" s="369">
        <v>67926</v>
      </c>
      <c r="E15" s="362">
        <v>55.82</v>
      </c>
      <c r="F15" s="370">
        <v>5161496222.9200001</v>
      </c>
      <c r="G15" s="362">
        <v>42.38</v>
      </c>
      <c r="I15" s="511" t="s">
        <v>449</v>
      </c>
      <c r="J15" s="245"/>
      <c r="K15" s="245"/>
      <c r="L15" s="246"/>
    </row>
    <row r="16" spans="1:13" ht="13.5" thickBot="1">
      <c r="B16" s="463" t="s">
        <v>14</v>
      </c>
      <c r="C16" s="371"/>
      <c r="D16" s="372">
        <v>121680</v>
      </c>
      <c r="E16" s="373">
        <v>100</v>
      </c>
      <c r="F16" s="372">
        <v>12179343116.299999</v>
      </c>
      <c r="G16" s="373">
        <v>100</v>
      </c>
      <c r="I16" s="45" t="s">
        <v>18</v>
      </c>
      <c r="J16" s="397">
        <v>1.9415002075273542E-2</v>
      </c>
      <c r="K16" s="398">
        <v>6.204303159910101E-2</v>
      </c>
      <c r="L16" s="399">
        <v>0.22692033993589134</v>
      </c>
    </row>
    <row r="17" spans="2:17" ht="13.5" thickBot="1">
      <c r="B17" s="5"/>
      <c r="C17" s="123"/>
      <c r="D17" s="248"/>
      <c r="E17" s="603"/>
      <c r="F17" s="248"/>
      <c r="G17" s="249"/>
      <c r="I17" s="45" t="s">
        <v>19</v>
      </c>
      <c r="J17" s="400">
        <v>2.0182334006795956E-2</v>
      </c>
      <c r="K17" s="401">
        <v>6.4405959056696535E-2</v>
      </c>
      <c r="L17" s="402">
        <v>0.22428385829798958</v>
      </c>
    </row>
    <row r="18" spans="2:17" ht="13.5" thickBot="1">
      <c r="H18" s="48"/>
      <c r="I18" s="511" t="s">
        <v>450</v>
      </c>
      <c r="J18" s="250"/>
      <c r="K18" s="251"/>
      <c r="L18" s="252"/>
    </row>
    <row r="19" spans="2:17">
      <c r="B19" s="461" t="s">
        <v>29</v>
      </c>
      <c r="C19" s="227"/>
      <c r="D19" s="462" t="s">
        <v>5</v>
      </c>
      <c r="E19" s="217" t="s">
        <v>11</v>
      </c>
      <c r="F19" s="461" t="s">
        <v>6</v>
      </c>
      <c r="G19" s="217" t="s">
        <v>11</v>
      </c>
      <c r="H19" s="48"/>
      <c r="I19" s="45" t="s">
        <v>18</v>
      </c>
      <c r="J19" s="397">
        <v>1.3013941085987697E-2</v>
      </c>
      <c r="K19" s="398">
        <v>4.3226236775338073E-2</v>
      </c>
      <c r="L19" s="399">
        <v>0.17139344201108264</v>
      </c>
    </row>
    <row r="20" spans="2:17" ht="13.5" thickBot="1">
      <c r="B20" s="228" t="s">
        <v>21</v>
      </c>
      <c r="C20" s="229"/>
      <c r="D20" s="219" t="s">
        <v>31</v>
      </c>
      <c r="E20" s="220" t="s">
        <v>22</v>
      </c>
      <c r="F20" s="232" t="s">
        <v>10</v>
      </c>
      <c r="G20" s="220" t="s">
        <v>23</v>
      </c>
      <c r="H20" s="176"/>
      <c r="I20" s="49" t="s">
        <v>19</v>
      </c>
      <c r="J20" s="400">
        <v>1.3954838034862039E-2</v>
      </c>
      <c r="K20" s="401">
        <v>4.6147509016709935E-2</v>
      </c>
      <c r="L20" s="402">
        <v>0.17055817092494219</v>
      </c>
      <c r="M20" s="123"/>
    </row>
    <row r="21" spans="2:17" ht="13.5" thickBot="1">
      <c r="B21" s="464" t="s">
        <v>341</v>
      </c>
      <c r="C21" s="351"/>
      <c r="D21" s="374">
        <v>68867</v>
      </c>
      <c r="E21" s="362">
        <v>56.6</v>
      </c>
      <c r="F21" s="368">
        <v>6495721091.8599997</v>
      </c>
      <c r="G21" s="362">
        <v>53.33</v>
      </c>
      <c r="H21" s="177"/>
      <c r="I21" s="50"/>
      <c r="J21" s="178"/>
      <c r="K21" s="179"/>
      <c r="L21" s="178"/>
    </row>
    <row r="22" spans="2:17" ht="12.75" customHeight="1">
      <c r="B22" s="465" t="s">
        <v>342</v>
      </c>
      <c r="C22" s="126"/>
      <c r="D22" s="375">
        <v>48452</v>
      </c>
      <c r="E22" s="362">
        <v>39.82</v>
      </c>
      <c r="F22" s="370">
        <v>5526176660.3699999</v>
      </c>
      <c r="G22" s="362">
        <v>45.37</v>
      </c>
      <c r="I22" s="652" t="s">
        <v>90</v>
      </c>
      <c r="J22" s="653"/>
    </row>
    <row r="23" spans="2:17" ht="12.75" customHeight="1" thickBot="1">
      <c r="B23" s="465" t="s">
        <v>89</v>
      </c>
      <c r="C23" s="126"/>
      <c r="D23" s="375">
        <v>4361</v>
      </c>
      <c r="E23" s="362">
        <v>3.58</v>
      </c>
      <c r="F23" s="370">
        <v>157445364.06999999</v>
      </c>
      <c r="G23" s="362">
        <v>1.29</v>
      </c>
      <c r="I23" s="654"/>
      <c r="J23" s="655"/>
    </row>
    <row r="24" spans="2:17" ht="13.5" thickBot="1">
      <c r="B24" s="463" t="s">
        <v>14</v>
      </c>
      <c r="C24" s="222"/>
      <c r="D24" s="376">
        <v>121680</v>
      </c>
      <c r="E24" s="377">
        <v>100</v>
      </c>
      <c r="F24" s="378">
        <v>12179343116.299999</v>
      </c>
      <c r="G24" s="377">
        <v>100</v>
      </c>
      <c r="I24" s="253" t="s">
        <v>343</v>
      </c>
      <c r="J24" s="403">
        <v>4.7399999999999998E-2</v>
      </c>
    </row>
    <row r="25" spans="2:17">
      <c r="B25" s="5"/>
      <c r="C25" s="117"/>
      <c r="D25" s="124"/>
      <c r="E25" s="125"/>
      <c r="F25" s="124"/>
      <c r="G25" s="125"/>
      <c r="I25" s="254" t="s">
        <v>344</v>
      </c>
      <c r="J25" s="404">
        <v>41185</v>
      </c>
    </row>
    <row r="26" spans="2:17" ht="14.25" customHeight="1" thickBot="1">
      <c r="B26" s="486"/>
      <c r="C26" s="486"/>
      <c r="D26" s="486"/>
      <c r="E26" s="486"/>
      <c r="F26" s="486"/>
      <c r="G26" s="486"/>
      <c r="H26" s="48"/>
      <c r="I26" s="254" t="s">
        <v>345</v>
      </c>
      <c r="J26" s="405">
        <v>4.24E-2</v>
      </c>
      <c r="K26" s="619"/>
      <c r="L26" s="486"/>
      <c r="M26" s="486"/>
      <c r="N26" s="486"/>
      <c r="O26" s="486"/>
      <c r="P26" s="486"/>
      <c r="Q26" s="486"/>
    </row>
    <row r="27" spans="2:17" ht="13.5" thickBot="1">
      <c r="B27" s="656" t="s">
        <v>30</v>
      </c>
      <c r="C27" s="657"/>
      <c r="D27" s="462" t="s">
        <v>5</v>
      </c>
      <c r="E27" s="217" t="s">
        <v>11</v>
      </c>
      <c r="F27" s="461" t="s">
        <v>6</v>
      </c>
      <c r="G27" s="217" t="s">
        <v>11</v>
      </c>
      <c r="I27" s="255" t="s">
        <v>344</v>
      </c>
      <c r="J27" s="406">
        <v>39874</v>
      </c>
      <c r="K27" s="112"/>
    </row>
    <row r="28" spans="2:17" ht="12.75" customHeight="1" thickBot="1">
      <c r="B28" s="232" t="s">
        <v>10</v>
      </c>
      <c r="C28" s="233"/>
      <c r="D28" s="219" t="s">
        <v>31</v>
      </c>
      <c r="E28" s="220" t="s">
        <v>22</v>
      </c>
      <c r="F28" s="232" t="s">
        <v>10</v>
      </c>
      <c r="G28" s="220" t="s">
        <v>23</v>
      </c>
    </row>
    <row r="29" spans="2:17">
      <c r="B29" s="379" t="s">
        <v>91</v>
      </c>
      <c r="C29" s="351"/>
      <c r="D29" s="380">
        <v>38843</v>
      </c>
      <c r="E29" s="381">
        <v>31.919999999999998</v>
      </c>
      <c r="F29" s="380">
        <v>1032873475.2</v>
      </c>
      <c r="G29" s="381">
        <v>8.48</v>
      </c>
    </row>
    <row r="30" spans="2:17">
      <c r="B30" s="382" t="s">
        <v>92</v>
      </c>
      <c r="C30" s="126"/>
      <c r="D30" s="383">
        <v>34182</v>
      </c>
      <c r="E30" s="384">
        <v>28.09</v>
      </c>
      <c r="F30" s="383">
        <v>2506603758.3800001</v>
      </c>
      <c r="G30" s="384">
        <v>20.58</v>
      </c>
      <c r="I30" s="296"/>
      <c r="J30" s="296"/>
      <c r="K30" s="133"/>
    </row>
    <row r="31" spans="2:17">
      <c r="B31" s="382" t="s">
        <v>93</v>
      </c>
      <c r="C31" s="126"/>
      <c r="D31" s="383">
        <v>23060</v>
      </c>
      <c r="E31" s="384">
        <v>18.95</v>
      </c>
      <c r="F31" s="383">
        <v>2833236786.8699999</v>
      </c>
      <c r="G31" s="384">
        <v>23.26</v>
      </c>
    </row>
    <row r="32" spans="2:17">
      <c r="B32" s="382" t="s">
        <v>94</v>
      </c>
      <c r="C32" s="126"/>
      <c r="D32" s="383">
        <v>12932</v>
      </c>
      <c r="E32" s="384">
        <v>10.63</v>
      </c>
      <c r="F32" s="383">
        <v>2220703663.3099999</v>
      </c>
      <c r="G32" s="384">
        <v>18.23</v>
      </c>
    </row>
    <row r="33" spans="2:7">
      <c r="B33" s="382" t="s">
        <v>95</v>
      </c>
      <c r="C33" s="126"/>
      <c r="D33" s="383">
        <v>6064</v>
      </c>
      <c r="E33" s="384">
        <v>4.9800000000000004</v>
      </c>
      <c r="F33" s="383">
        <v>1341180556.4000001</v>
      </c>
      <c r="G33" s="384">
        <v>11.01</v>
      </c>
    </row>
    <row r="34" spans="2:7">
      <c r="B34" s="382" t="s">
        <v>96</v>
      </c>
      <c r="C34" s="126"/>
      <c r="D34" s="383">
        <v>2821</v>
      </c>
      <c r="E34" s="384">
        <v>2.3199999999999998</v>
      </c>
      <c r="F34" s="383">
        <v>765814770.88999999</v>
      </c>
      <c r="G34" s="384">
        <v>6.29</v>
      </c>
    </row>
    <row r="35" spans="2:7">
      <c r="B35" s="382" t="s">
        <v>97</v>
      </c>
      <c r="C35" s="126"/>
      <c r="D35" s="383">
        <v>1580</v>
      </c>
      <c r="E35" s="384">
        <v>1.3</v>
      </c>
      <c r="F35" s="383">
        <v>507730223.72000003</v>
      </c>
      <c r="G35" s="384">
        <v>4.17</v>
      </c>
    </row>
    <row r="36" spans="2:7">
      <c r="B36" s="382" t="s">
        <v>98</v>
      </c>
      <c r="C36" s="126"/>
      <c r="D36" s="383">
        <v>863</v>
      </c>
      <c r="E36" s="384">
        <v>0.71</v>
      </c>
      <c r="F36" s="383">
        <v>320658674.43000001</v>
      </c>
      <c r="G36" s="384">
        <v>2.63</v>
      </c>
    </row>
    <row r="37" spans="2:7">
      <c r="B37" s="382" t="s">
        <v>319</v>
      </c>
      <c r="C37" s="126"/>
      <c r="D37" s="383">
        <v>511</v>
      </c>
      <c r="E37" s="384">
        <v>0.42</v>
      </c>
      <c r="F37" s="383">
        <v>214722654.61000001</v>
      </c>
      <c r="G37" s="384">
        <v>1.76</v>
      </c>
    </row>
    <row r="38" spans="2:7">
      <c r="B38" s="382" t="s">
        <v>99</v>
      </c>
      <c r="C38" s="126"/>
      <c r="D38" s="383">
        <v>363</v>
      </c>
      <c r="E38" s="384">
        <v>0.3</v>
      </c>
      <c r="F38" s="383">
        <v>171583531.91999999</v>
      </c>
      <c r="G38" s="384">
        <v>1.41</v>
      </c>
    </row>
    <row r="39" spans="2:7">
      <c r="B39" s="382" t="s">
        <v>100</v>
      </c>
      <c r="C39" s="126"/>
      <c r="D39" s="383">
        <v>217</v>
      </c>
      <c r="E39" s="384">
        <v>0.18</v>
      </c>
      <c r="F39" s="383">
        <v>111994029.98999999</v>
      </c>
      <c r="G39" s="384">
        <v>0.92</v>
      </c>
    </row>
    <row r="40" spans="2:7">
      <c r="B40" s="382" t="s">
        <v>101</v>
      </c>
      <c r="C40" s="126"/>
      <c r="D40" s="383">
        <v>92</v>
      </c>
      <c r="E40" s="384">
        <v>0.08</v>
      </c>
      <c r="F40" s="383">
        <v>52544299.719999999</v>
      </c>
      <c r="G40" s="384">
        <v>0.43</v>
      </c>
    </row>
    <row r="41" spans="2:7">
      <c r="B41" s="382" t="s">
        <v>102</v>
      </c>
      <c r="C41" s="126"/>
      <c r="D41" s="383">
        <v>80</v>
      </c>
      <c r="E41" s="384">
        <v>7.0000000000000007E-2</v>
      </c>
      <c r="F41" s="383">
        <v>49784651.670000002</v>
      </c>
      <c r="G41" s="384">
        <v>0.41</v>
      </c>
    </row>
    <row r="42" spans="2:7">
      <c r="B42" s="382" t="s">
        <v>103</v>
      </c>
      <c r="C42" s="126"/>
      <c r="D42" s="383">
        <v>38</v>
      </c>
      <c r="E42" s="384">
        <v>0.03</v>
      </c>
      <c r="F42" s="383">
        <v>25366847.43</v>
      </c>
      <c r="G42" s="384">
        <v>0.21</v>
      </c>
    </row>
    <row r="43" spans="2:7">
      <c r="B43" s="382" t="s">
        <v>104</v>
      </c>
      <c r="C43" s="126"/>
      <c r="D43" s="383">
        <v>32</v>
      </c>
      <c r="E43" s="384">
        <v>0.03</v>
      </c>
      <c r="F43" s="383">
        <v>23042729.059999999</v>
      </c>
      <c r="G43" s="384">
        <v>0.19</v>
      </c>
    </row>
    <row r="44" spans="2:7" ht="13.5" thickBot="1">
      <c r="B44" s="385" t="s">
        <v>216</v>
      </c>
      <c r="C44" s="352"/>
      <c r="D44" s="386">
        <v>2</v>
      </c>
      <c r="E44" s="387">
        <v>0</v>
      </c>
      <c r="F44" s="386">
        <v>1502462.7</v>
      </c>
      <c r="G44" s="387">
        <v>0.01</v>
      </c>
    </row>
    <row r="45" spans="2:7" ht="13.5" thickBot="1">
      <c r="B45" s="463" t="s">
        <v>14</v>
      </c>
      <c r="C45" s="222"/>
      <c r="D45" s="388">
        <v>121680</v>
      </c>
      <c r="E45" s="389">
        <v>100</v>
      </c>
      <c r="F45" s="388">
        <v>12179343116.299999</v>
      </c>
      <c r="G45" s="389">
        <v>100</v>
      </c>
    </row>
    <row r="46" spans="2:7">
      <c r="B46" s="664" t="s">
        <v>625</v>
      </c>
      <c r="C46" s="664"/>
      <c r="D46" s="664"/>
      <c r="E46" s="664"/>
      <c r="F46" s="664"/>
      <c r="G46" s="664"/>
    </row>
    <row r="48" spans="2:7" ht="13.5" thickBot="1"/>
    <row r="49" spans="2:7">
      <c r="B49" s="652" t="s">
        <v>32</v>
      </c>
      <c r="C49" s="653"/>
      <c r="D49" s="217" t="s">
        <v>5</v>
      </c>
      <c r="E49" s="217" t="s">
        <v>11</v>
      </c>
      <c r="F49" s="461" t="s">
        <v>6</v>
      </c>
      <c r="G49" s="217" t="s">
        <v>11</v>
      </c>
    </row>
    <row r="50" spans="2:7" ht="13.5" thickBot="1">
      <c r="B50" s="654"/>
      <c r="C50" s="655"/>
      <c r="D50" s="220" t="s">
        <v>31</v>
      </c>
      <c r="E50" s="220" t="s">
        <v>22</v>
      </c>
      <c r="F50" s="232" t="s">
        <v>10</v>
      </c>
      <c r="G50" s="220" t="s">
        <v>23</v>
      </c>
    </row>
    <row r="51" spans="2:7">
      <c r="B51" s="465" t="s">
        <v>33</v>
      </c>
      <c r="C51" s="307"/>
      <c r="D51" s="390">
        <v>4879</v>
      </c>
      <c r="E51" s="350">
        <v>4.01</v>
      </c>
      <c r="F51" s="347">
        <v>461112383.75999999</v>
      </c>
      <c r="G51" s="350">
        <v>3.79</v>
      </c>
    </row>
    <row r="52" spans="2:7">
      <c r="B52" s="465" t="s">
        <v>34</v>
      </c>
      <c r="C52" s="307"/>
      <c r="D52" s="390">
        <v>5613</v>
      </c>
      <c r="E52" s="350">
        <v>4.6100000000000003</v>
      </c>
      <c r="F52" s="347">
        <v>471306081.83999997</v>
      </c>
      <c r="G52" s="350">
        <v>3.87</v>
      </c>
    </row>
    <row r="53" spans="2:7">
      <c r="B53" s="465" t="s">
        <v>217</v>
      </c>
      <c r="C53" s="307"/>
      <c r="D53" s="390">
        <v>23136</v>
      </c>
      <c r="E53" s="350">
        <v>19.010000000000002</v>
      </c>
      <c r="F53" s="347">
        <v>3142832405.5700002</v>
      </c>
      <c r="G53" s="350">
        <v>25.8</v>
      </c>
    </row>
    <row r="54" spans="2:7">
      <c r="B54" s="465" t="s">
        <v>218</v>
      </c>
      <c r="C54" s="307"/>
      <c r="D54" s="390">
        <v>4702</v>
      </c>
      <c r="E54" s="350">
        <v>3.86</v>
      </c>
      <c r="F54" s="347">
        <v>335729840.05000001</v>
      </c>
      <c r="G54" s="350">
        <v>2.76</v>
      </c>
    </row>
    <row r="55" spans="2:7">
      <c r="B55" s="465" t="s">
        <v>35</v>
      </c>
      <c r="C55" s="307"/>
      <c r="D55" s="390">
        <v>15092</v>
      </c>
      <c r="E55" s="350">
        <v>12.4</v>
      </c>
      <c r="F55" s="347">
        <v>1179176565.46</v>
      </c>
      <c r="G55" s="350">
        <v>9.68</v>
      </c>
    </row>
    <row r="56" spans="2:7">
      <c r="B56" s="465" t="s">
        <v>38</v>
      </c>
      <c r="C56" s="307"/>
      <c r="D56" s="390">
        <v>9769</v>
      </c>
      <c r="E56" s="350">
        <v>8.0299999999999994</v>
      </c>
      <c r="F56" s="347">
        <v>720456430.20000005</v>
      </c>
      <c r="G56" s="350">
        <v>5.92</v>
      </c>
    </row>
    <row r="57" spans="2:7">
      <c r="B57" s="465" t="s">
        <v>219</v>
      </c>
      <c r="C57" s="307"/>
      <c r="D57" s="390">
        <v>26668</v>
      </c>
      <c r="E57" s="350">
        <v>21.92</v>
      </c>
      <c r="F57" s="347">
        <v>3114424305.1199999</v>
      </c>
      <c r="G57" s="350">
        <v>25.57</v>
      </c>
    </row>
    <row r="58" spans="2:7">
      <c r="B58" s="465" t="s">
        <v>36</v>
      </c>
      <c r="C58" s="307"/>
      <c r="D58" s="390">
        <v>10131</v>
      </c>
      <c r="E58" s="350">
        <v>8.33</v>
      </c>
      <c r="F58" s="347">
        <v>1057480194.22</v>
      </c>
      <c r="G58" s="350">
        <v>8.68</v>
      </c>
    </row>
    <row r="59" spans="2:7">
      <c r="B59" s="465" t="s">
        <v>220</v>
      </c>
      <c r="C59" s="307"/>
      <c r="D59" s="390">
        <v>5461</v>
      </c>
      <c r="E59" s="350">
        <v>4.49</v>
      </c>
      <c r="F59" s="347">
        <v>424074487.85000002</v>
      </c>
      <c r="G59" s="350">
        <v>3.48</v>
      </c>
    </row>
    <row r="60" spans="2:7">
      <c r="B60" s="465" t="s">
        <v>39</v>
      </c>
      <c r="C60" s="307"/>
      <c r="D60" s="390">
        <v>7909</v>
      </c>
      <c r="E60" s="350">
        <v>6.5</v>
      </c>
      <c r="F60" s="347">
        <v>658558619.50999999</v>
      </c>
      <c r="G60" s="350">
        <v>5.41</v>
      </c>
    </row>
    <row r="61" spans="2:7">
      <c r="B61" s="465" t="s">
        <v>37</v>
      </c>
      <c r="C61" s="307"/>
      <c r="D61" s="390">
        <v>8318</v>
      </c>
      <c r="E61" s="350">
        <v>6.84</v>
      </c>
      <c r="F61" s="347">
        <v>614174737.19000006</v>
      </c>
      <c r="G61" s="350">
        <v>5.04</v>
      </c>
    </row>
    <row r="62" spans="2:7" ht="13.5" thickBot="1">
      <c r="B62" s="465" t="s">
        <v>89</v>
      </c>
      <c r="C62" s="307"/>
      <c r="D62" s="390">
        <v>2</v>
      </c>
      <c r="E62" s="350">
        <v>0</v>
      </c>
      <c r="F62" s="347">
        <v>17065.53</v>
      </c>
      <c r="G62" s="350">
        <v>0</v>
      </c>
    </row>
    <row r="63" spans="2:7" ht="13.5" thickBot="1">
      <c r="B63" s="463" t="s">
        <v>14</v>
      </c>
      <c r="C63" s="371"/>
      <c r="D63" s="391">
        <v>121680</v>
      </c>
      <c r="E63" s="392">
        <v>100</v>
      </c>
      <c r="F63" s="391">
        <v>12179343116.299999</v>
      </c>
      <c r="G63" s="392">
        <v>100</v>
      </c>
    </row>
  </sheetData>
  <mergeCells count="11">
    <mergeCell ref="I22:J23"/>
    <mergeCell ref="B49:C50"/>
    <mergeCell ref="B27:C27"/>
    <mergeCell ref="B9:C9"/>
    <mergeCell ref="B4:C4"/>
    <mergeCell ref="B5:C5"/>
    <mergeCell ref="B6:C6"/>
    <mergeCell ref="B7:C7"/>
    <mergeCell ref="B46:G46"/>
    <mergeCell ref="I2:I4"/>
    <mergeCell ref="I10:K12"/>
  </mergeCells>
  <pageMargins left="0.70866141732283472" right="0.70866141732283472" top="0.74803149606299213" bottom="0.74803149606299213" header="0.31496062992125984" footer="0.31496062992125984"/>
  <pageSetup paperSize="8" scale="84" orientation="landscape" r:id="rId1"/>
  <headerFooter scaleWithDoc="0">
    <oddHeader>&amp;C&amp;"-,Regular"&amp;8Holmes Master Trust Investor Report - January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56"/>
  <sheetViews>
    <sheetView view="pageLayout" zoomScale="75" zoomScaleNormal="100" zoomScaleSheetLayoutView="70" zoomScalePageLayoutView="75" workbookViewId="0">
      <selection activeCell="D32" sqref="D32"/>
    </sheetView>
  </sheetViews>
  <sheetFormatPr defaultColWidth="27.140625"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17" t="s">
        <v>45</v>
      </c>
      <c r="C2" s="462" t="s">
        <v>5</v>
      </c>
      <c r="D2" s="217"/>
      <c r="E2" s="461" t="s">
        <v>6</v>
      </c>
      <c r="F2" s="217" t="s">
        <v>11</v>
      </c>
      <c r="H2" s="461" t="s">
        <v>42</v>
      </c>
      <c r="I2" s="217" t="s">
        <v>5</v>
      </c>
      <c r="J2" s="217" t="s">
        <v>11</v>
      </c>
      <c r="K2" s="461" t="s">
        <v>6</v>
      </c>
      <c r="L2" s="217" t="s">
        <v>11</v>
      </c>
    </row>
    <row r="3" spans="2:13" ht="13.5" thickBot="1">
      <c r="B3" s="220"/>
      <c r="C3" s="219" t="s">
        <v>31</v>
      </c>
      <c r="D3" s="220" t="s">
        <v>22</v>
      </c>
      <c r="E3" s="232" t="s">
        <v>10</v>
      </c>
      <c r="F3" s="220" t="s">
        <v>23</v>
      </c>
      <c r="H3" s="256" t="s">
        <v>43</v>
      </c>
      <c r="I3" s="220" t="s">
        <v>31</v>
      </c>
      <c r="J3" s="220" t="s">
        <v>22</v>
      </c>
      <c r="K3" s="232" t="s">
        <v>10</v>
      </c>
      <c r="L3" s="220" t="s">
        <v>23</v>
      </c>
    </row>
    <row r="4" spans="2:13">
      <c r="B4" s="46" t="s">
        <v>567</v>
      </c>
      <c r="C4" s="407">
        <v>17847</v>
      </c>
      <c r="D4" s="408">
        <v>14.67</v>
      </c>
      <c r="E4" s="409">
        <v>981033134.16999996</v>
      </c>
      <c r="F4" s="410">
        <v>8.0500000000000007</v>
      </c>
      <c r="H4" s="464" t="s">
        <v>609</v>
      </c>
      <c r="I4" s="421">
        <v>30106</v>
      </c>
      <c r="J4" s="422">
        <v>24.74</v>
      </c>
      <c r="K4" s="421">
        <v>919691038.63999999</v>
      </c>
      <c r="L4" s="422">
        <v>7.55</v>
      </c>
      <c r="M4"/>
    </row>
    <row r="5" spans="2:13">
      <c r="B5" s="45" t="s">
        <v>568</v>
      </c>
      <c r="C5" s="407">
        <v>25087</v>
      </c>
      <c r="D5" s="408">
        <v>20.62</v>
      </c>
      <c r="E5" s="411">
        <v>1835142353.6500001</v>
      </c>
      <c r="F5" s="410">
        <v>15.07</v>
      </c>
      <c r="H5" s="465" t="s">
        <v>610</v>
      </c>
      <c r="I5" s="423">
        <v>34368</v>
      </c>
      <c r="J5" s="408">
        <v>28.24</v>
      </c>
      <c r="K5" s="423">
        <v>2773756170.7600002</v>
      </c>
      <c r="L5" s="408">
        <v>22.77</v>
      </c>
      <c r="M5"/>
    </row>
    <row r="6" spans="2:13">
      <c r="B6" s="45" t="s">
        <v>569</v>
      </c>
      <c r="C6" s="407">
        <v>31451</v>
      </c>
      <c r="D6" s="408">
        <v>25.85</v>
      </c>
      <c r="E6" s="411">
        <v>3106668080.6900001</v>
      </c>
      <c r="F6" s="410">
        <v>25.51</v>
      </c>
      <c r="H6" s="465" t="s">
        <v>611</v>
      </c>
      <c r="I6" s="423">
        <v>32818</v>
      </c>
      <c r="J6" s="408">
        <v>26.97</v>
      </c>
      <c r="K6" s="423">
        <v>4382281679.3100004</v>
      </c>
      <c r="L6" s="408">
        <v>35.979999999999997</v>
      </c>
      <c r="M6"/>
    </row>
    <row r="7" spans="2:13">
      <c r="B7" s="45" t="s">
        <v>570</v>
      </c>
      <c r="C7" s="407">
        <v>32720</v>
      </c>
      <c r="D7" s="408">
        <v>26.89</v>
      </c>
      <c r="E7" s="411">
        <v>4276315137.7800002</v>
      </c>
      <c r="F7" s="410">
        <v>35.11</v>
      </c>
      <c r="H7" s="465" t="s">
        <v>612</v>
      </c>
      <c r="I7" s="423">
        <v>6685</v>
      </c>
      <c r="J7" s="408">
        <v>5.49</v>
      </c>
      <c r="K7" s="423">
        <v>1047732582.5599999</v>
      </c>
      <c r="L7" s="408">
        <v>8.6</v>
      </c>
      <c r="M7"/>
    </row>
    <row r="8" spans="2:13">
      <c r="B8" s="45" t="s">
        <v>571</v>
      </c>
      <c r="C8" s="407">
        <v>11780</v>
      </c>
      <c r="D8" s="408">
        <v>9.68</v>
      </c>
      <c r="E8" s="411">
        <v>1570267963.5799999</v>
      </c>
      <c r="F8" s="410">
        <v>12.89</v>
      </c>
      <c r="H8" s="465" t="s">
        <v>613</v>
      </c>
      <c r="I8" s="423">
        <v>4940</v>
      </c>
      <c r="J8" s="408">
        <v>4.0599999999999996</v>
      </c>
      <c r="K8" s="423">
        <v>774155845.49000001</v>
      </c>
      <c r="L8" s="408">
        <v>6.36</v>
      </c>
      <c r="M8"/>
    </row>
    <row r="9" spans="2:13">
      <c r="B9" s="45" t="s">
        <v>572</v>
      </c>
      <c r="C9" s="407">
        <v>1496</v>
      </c>
      <c r="D9" s="408">
        <v>1.23</v>
      </c>
      <c r="E9" s="411">
        <v>220701131.78999999</v>
      </c>
      <c r="F9" s="410">
        <v>1.81</v>
      </c>
      <c r="H9" s="465" t="s">
        <v>614</v>
      </c>
      <c r="I9" s="423">
        <v>4326</v>
      </c>
      <c r="J9" s="408">
        <v>3.56</v>
      </c>
      <c r="K9" s="423">
        <v>744224233.25</v>
      </c>
      <c r="L9" s="408">
        <v>6.11</v>
      </c>
      <c r="M9"/>
    </row>
    <row r="10" spans="2:13">
      <c r="B10" s="45" t="s">
        <v>573</v>
      </c>
      <c r="C10" s="407">
        <v>1292</v>
      </c>
      <c r="D10" s="408">
        <v>1.06</v>
      </c>
      <c r="E10" s="411">
        <v>188527653.38999999</v>
      </c>
      <c r="F10" s="410">
        <v>1.55</v>
      </c>
      <c r="H10" s="465" t="s">
        <v>615</v>
      </c>
      <c r="I10" s="423">
        <v>3547</v>
      </c>
      <c r="J10" s="408">
        <v>2.92</v>
      </c>
      <c r="K10" s="423">
        <v>642188129.84000003</v>
      </c>
      <c r="L10" s="408">
        <v>5.27</v>
      </c>
      <c r="M10"/>
    </row>
    <row r="11" spans="2:13">
      <c r="B11" s="45" t="s">
        <v>574</v>
      </c>
      <c r="C11" s="407">
        <v>7</v>
      </c>
      <c r="D11" s="408">
        <v>0.01</v>
      </c>
      <c r="E11" s="411">
        <v>687661.25</v>
      </c>
      <c r="F11" s="410">
        <v>0.01</v>
      </c>
      <c r="H11" s="465" t="s">
        <v>616</v>
      </c>
      <c r="I11" s="423">
        <v>4809</v>
      </c>
      <c r="J11" s="408">
        <v>3.95</v>
      </c>
      <c r="K11" s="423">
        <v>895310515.02999997</v>
      </c>
      <c r="L11" s="408">
        <v>7.35</v>
      </c>
      <c r="M11"/>
    </row>
    <row r="12" spans="2:13" ht="13.5" thickBot="1">
      <c r="B12" s="45" t="s">
        <v>575</v>
      </c>
      <c r="C12" s="407">
        <v>0</v>
      </c>
      <c r="D12" s="408">
        <v>0</v>
      </c>
      <c r="E12" s="411">
        <v>0</v>
      </c>
      <c r="F12" s="410">
        <v>0</v>
      </c>
      <c r="H12" s="465" t="s">
        <v>89</v>
      </c>
      <c r="I12" s="423">
        <v>81</v>
      </c>
      <c r="J12" s="408">
        <v>7.0000000000000007E-2</v>
      </c>
      <c r="K12" s="423">
        <v>2921.42</v>
      </c>
      <c r="L12" s="408">
        <v>0</v>
      </c>
      <c r="M12"/>
    </row>
    <row r="13" spans="2:13" ht="13.5" thickBot="1">
      <c r="B13" s="45" t="s">
        <v>576</v>
      </c>
      <c r="C13" s="407">
        <v>0</v>
      </c>
      <c r="D13" s="408">
        <v>0</v>
      </c>
      <c r="E13" s="411">
        <v>0</v>
      </c>
      <c r="F13" s="410">
        <v>0</v>
      </c>
      <c r="H13" s="463" t="s">
        <v>14</v>
      </c>
      <c r="I13" s="424">
        <v>121680</v>
      </c>
      <c r="J13" s="392">
        <v>100</v>
      </c>
      <c r="K13" s="424">
        <v>12179343116.299999</v>
      </c>
      <c r="L13" s="392">
        <v>100</v>
      </c>
    </row>
    <row r="14" spans="2:13" ht="13.5" customHeight="1" thickBot="1">
      <c r="B14" s="49" t="s">
        <v>89</v>
      </c>
      <c r="C14" s="407">
        <v>0</v>
      </c>
      <c r="D14" s="410">
        <v>0</v>
      </c>
      <c r="E14" s="411">
        <v>0</v>
      </c>
      <c r="F14" s="410">
        <v>0</v>
      </c>
      <c r="H14" s="671" t="s">
        <v>617</v>
      </c>
      <c r="I14" s="672"/>
      <c r="J14" s="672"/>
      <c r="K14" s="672"/>
      <c r="L14" s="672"/>
    </row>
    <row r="15" spans="2:13" ht="13.5" thickBot="1">
      <c r="B15" s="49" t="s">
        <v>14</v>
      </c>
      <c r="C15" s="412">
        <v>121680</v>
      </c>
      <c r="D15" s="413">
        <v>100</v>
      </c>
      <c r="E15" s="414">
        <v>12179343116.299999</v>
      </c>
      <c r="F15" s="413">
        <v>100</v>
      </c>
      <c r="H15" s="673"/>
      <c r="I15" s="673"/>
      <c r="J15" s="673"/>
      <c r="K15" s="673"/>
      <c r="L15" s="673"/>
    </row>
    <row r="16" spans="2:13" ht="13.5" customHeight="1" thickBot="1">
      <c r="B16" s="674" t="s">
        <v>624</v>
      </c>
      <c r="C16" s="675"/>
      <c r="D16" s="675"/>
      <c r="E16" s="675"/>
      <c r="F16" s="675"/>
      <c r="H16" s="1"/>
      <c r="I16" s="1"/>
      <c r="J16" s="1"/>
      <c r="K16" s="1"/>
      <c r="L16" s="1"/>
    </row>
    <row r="17" spans="2:17">
      <c r="B17" s="676"/>
      <c r="C17" s="676"/>
      <c r="D17" s="676"/>
      <c r="E17" s="676"/>
      <c r="F17" s="676"/>
      <c r="H17" s="217" t="s">
        <v>40</v>
      </c>
      <c r="I17" s="217" t="s">
        <v>5</v>
      </c>
      <c r="J17" s="217" t="s">
        <v>11</v>
      </c>
      <c r="K17" s="461" t="s">
        <v>6</v>
      </c>
      <c r="L17" s="217" t="s">
        <v>11</v>
      </c>
      <c r="M17"/>
    </row>
    <row r="18" spans="2:17" ht="13.5" thickBot="1">
      <c r="H18" s="220" t="s">
        <v>41</v>
      </c>
      <c r="I18" s="220" t="s">
        <v>31</v>
      </c>
      <c r="J18" s="220" t="s">
        <v>22</v>
      </c>
      <c r="K18" s="232" t="s">
        <v>10</v>
      </c>
      <c r="L18" s="220" t="s">
        <v>23</v>
      </c>
      <c r="M18"/>
    </row>
    <row r="19" spans="2:17">
      <c r="B19" s="217" t="s">
        <v>44</v>
      </c>
      <c r="C19" s="462" t="s">
        <v>5</v>
      </c>
      <c r="D19" s="217" t="s">
        <v>11</v>
      </c>
      <c r="E19" s="461" t="s">
        <v>6</v>
      </c>
      <c r="F19" s="217" t="s">
        <v>11</v>
      </c>
      <c r="H19" s="464" t="s">
        <v>609</v>
      </c>
      <c r="I19" s="421">
        <v>25564</v>
      </c>
      <c r="J19" s="422">
        <v>21.01</v>
      </c>
      <c r="K19" s="421">
        <v>726031238.83000004</v>
      </c>
      <c r="L19" s="422">
        <v>5.96</v>
      </c>
      <c r="M19"/>
    </row>
    <row r="20" spans="2:17" ht="13.5" thickBot="1">
      <c r="B20" s="220"/>
      <c r="C20" s="219" t="s">
        <v>31</v>
      </c>
      <c r="D20" s="220" t="s">
        <v>22</v>
      </c>
      <c r="E20" s="232" t="s">
        <v>10</v>
      </c>
      <c r="F20" s="220" t="s">
        <v>23</v>
      </c>
      <c r="H20" s="465" t="s">
        <v>610</v>
      </c>
      <c r="I20" s="423">
        <v>31872</v>
      </c>
      <c r="J20" s="408">
        <v>26.19</v>
      </c>
      <c r="K20" s="423">
        <v>2469555506.0999999</v>
      </c>
      <c r="L20" s="408">
        <v>20.28</v>
      </c>
      <c r="M20"/>
    </row>
    <row r="21" spans="2:17">
      <c r="B21" s="45" t="s">
        <v>577</v>
      </c>
      <c r="C21" s="415">
        <v>0</v>
      </c>
      <c r="D21" s="381">
        <v>0</v>
      </c>
      <c r="E21" s="416">
        <v>0</v>
      </c>
      <c r="F21" s="381">
        <v>0</v>
      </c>
      <c r="H21" s="465" t="s">
        <v>611</v>
      </c>
      <c r="I21" s="423">
        <v>38861</v>
      </c>
      <c r="J21" s="408">
        <v>31.94</v>
      </c>
      <c r="K21" s="423">
        <v>4948275870.5799999</v>
      </c>
      <c r="L21" s="408">
        <v>40.630000000000003</v>
      </c>
      <c r="M21"/>
    </row>
    <row r="22" spans="2:17">
      <c r="B22" s="45" t="s">
        <v>578</v>
      </c>
      <c r="C22" s="417">
        <v>0</v>
      </c>
      <c r="D22" s="384">
        <v>0</v>
      </c>
      <c r="E22" s="411">
        <v>0</v>
      </c>
      <c r="F22" s="384">
        <v>0</v>
      </c>
      <c r="H22" s="465" t="s">
        <v>612</v>
      </c>
      <c r="I22" s="423">
        <v>8080</v>
      </c>
      <c r="J22" s="408">
        <v>6.64</v>
      </c>
      <c r="K22" s="423">
        <v>1262594647.0699999</v>
      </c>
      <c r="L22" s="408">
        <v>10.37</v>
      </c>
      <c r="M22"/>
    </row>
    <row r="23" spans="2:17">
      <c r="B23" s="45" t="s">
        <v>579</v>
      </c>
      <c r="C23" s="417">
        <v>3037</v>
      </c>
      <c r="D23" s="384">
        <v>2.5</v>
      </c>
      <c r="E23" s="411">
        <v>378548466.43000001</v>
      </c>
      <c r="F23" s="384">
        <v>3.11</v>
      </c>
      <c r="H23" s="465" t="s">
        <v>613</v>
      </c>
      <c r="I23" s="423">
        <v>6074</v>
      </c>
      <c r="J23" s="408">
        <v>4.99</v>
      </c>
      <c r="K23" s="423">
        <v>984225749.66999996</v>
      </c>
      <c r="L23" s="408">
        <v>8.08</v>
      </c>
      <c r="M23"/>
    </row>
    <row r="24" spans="2:17">
      <c r="B24" s="45" t="s">
        <v>580</v>
      </c>
      <c r="C24" s="417">
        <v>3604</v>
      </c>
      <c r="D24" s="384">
        <v>2.96</v>
      </c>
      <c r="E24" s="411">
        <v>440646935.27999997</v>
      </c>
      <c r="F24" s="384">
        <v>3.62</v>
      </c>
      <c r="H24" s="465" t="s">
        <v>614</v>
      </c>
      <c r="I24" s="423">
        <v>5341</v>
      </c>
      <c r="J24" s="408">
        <v>4.3899999999999997</v>
      </c>
      <c r="K24" s="423">
        <v>909037654.58000004</v>
      </c>
      <c r="L24" s="408">
        <v>7.46</v>
      </c>
      <c r="M24"/>
    </row>
    <row r="25" spans="2:17">
      <c r="B25" s="45" t="s">
        <v>581</v>
      </c>
      <c r="C25" s="417">
        <v>1646</v>
      </c>
      <c r="D25" s="384">
        <v>1.35</v>
      </c>
      <c r="E25" s="411">
        <v>212790281.28999999</v>
      </c>
      <c r="F25" s="384">
        <v>1.75</v>
      </c>
      <c r="H25" s="465" t="s">
        <v>615</v>
      </c>
      <c r="I25" s="423">
        <v>3247</v>
      </c>
      <c r="J25" s="408">
        <v>2.67</v>
      </c>
      <c r="K25" s="423">
        <v>558063766.23000002</v>
      </c>
      <c r="L25" s="408">
        <v>4.58</v>
      </c>
      <c r="M25"/>
    </row>
    <row r="26" spans="2:17" ht="13.5" customHeight="1">
      <c r="B26" s="45" t="s">
        <v>582</v>
      </c>
      <c r="C26" s="417">
        <v>3205</v>
      </c>
      <c r="D26" s="384">
        <v>2.63</v>
      </c>
      <c r="E26" s="411">
        <v>382786376.44999999</v>
      </c>
      <c r="F26" s="384">
        <v>3.14</v>
      </c>
      <c r="G26" s="486"/>
      <c r="H26" s="617" t="s">
        <v>616</v>
      </c>
      <c r="I26" s="423">
        <v>2641</v>
      </c>
      <c r="J26" s="408">
        <v>2.17</v>
      </c>
      <c r="K26" s="423">
        <v>321558683.24000001</v>
      </c>
      <c r="L26" s="408">
        <v>2.64</v>
      </c>
      <c r="M26" s="486"/>
      <c r="N26" s="486"/>
      <c r="O26" s="486"/>
      <c r="P26" s="486"/>
      <c r="Q26" s="486"/>
    </row>
    <row r="27" spans="2:17" ht="13.5" thickBot="1">
      <c r="B27" s="45" t="s">
        <v>583</v>
      </c>
      <c r="C27" s="417">
        <v>3189</v>
      </c>
      <c r="D27" s="384">
        <v>2.62</v>
      </c>
      <c r="E27" s="411">
        <v>382289972.20999998</v>
      </c>
      <c r="F27" s="384">
        <v>3.14</v>
      </c>
      <c r="H27" s="465" t="s">
        <v>89</v>
      </c>
      <c r="I27" s="423">
        <v>0</v>
      </c>
      <c r="J27" s="408">
        <v>0</v>
      </c>
      <c r="K27" s="423">
        <v>0</v>
      </c>
      <c r="L27" s="408">
        <v>0</v>
      </c>
    </row>
    <row r="28" spans="2:17" ht="13.5" thickBot="1">
      <c r="B28" s="45" t="s">
        <v>584</v>
      </c>
      <c r="C28" s="417">
        <v>2490</v>
      </c>
      <c r="D28" s="384">
        <v>2.0499999999999998</v>
      </c>
      <c r="E28" s="411">
        <v>296591409.16000003</v>
      </c>
      <c r="F28" s="384">
        <v>2.44</v>
      </c>
      <c r="H28" s="463" t="s">
        <v>14</v>
      </c>
      <c r="I28" s="424">
        <v>121680</v>
      </c>
      <c r="J28" s="392">
        <v>100</v>
      </c>
      <c r="K28" s="424">
        <v>12179343116.299999</v>
      </c>
      <c r="L28" s="392">
        <v>100</v>
      </c>
    </row>
    <row r="29" spans="2:17">
      <c r="B29" s="45" t="s">
        <v>585</v>
      </c>
      <c r="C29" s="417">
        <v>1853</v>
      </c>
      <c r="D29" s="384">
        <v>1.52</v>
      </c>
      <c r="E29" s="411">
        <v>217493084.47</v>
      </c>
      <c r="F29" s="384">
        <v>1.79</v>
      </c>
      <c r="H29" s="671" t="s">
        <v>621</v>
      </c>
      <c r="I29" s="671"/>
      <c r="J29" s="671"/>
      <c r="K29" s="671"/>
      <c r="L29" s="671"/>
    </row>
    <row r="30" spans="2:17">
      <c r="B30" s="45" t="s">
        <v>586</v>
      </c>
      <c r="C30" s="417">
        <v>4684</v>
      </c>
      <c r="D30" s="384">
        <v>3.85</v>
      </c>
      <c r="E30" s="411">
        <v>456423716.22000003</v>
      </c>
      <c r="F30" s="384">
        <v>3.75</v>
      </c>
      <c r="H30" s="677"/>
      <c r="I30" s="677"/>
      <c r="J30" s="677"/>
      <c r="K30" s="677"/>
      <c r="L30" s="677"/>
      <c r="M30"/>
    </row>
    <row r="31" spans="2:17" ht="13.5" thickBot="1">
      <c r="B31" s="45" t="s">
        <v>587</v>
      </c>
      <c r="C31" s="417">
        <v>3998</v>
      </c>
      <c r="D31" s="384">
        <v>3.29</v>
      </c>
      <c r="E31" s="411">
        <v>493250133.87</v>
      </c>
      <c r="F31" s="384">
        <v>4.05</v>
      </c>
      <c r="H31" s="1"/>
      <c r="I31" s="1"/>
      <c r="J31" s="1"/>
      <c r="K31" s="1"/>
      <c r="L31" s="1"/>
      <c r="M31"/>
    </row>
    <row r="32" spans="2:17">
      <c r="B32" s="45" t="s">
        <v>588</v>
      </c>
      <c r="C32" s="417">
        <v>6362</v>
      </c>
      <c r="D32" s="384">
        <v>5.23</v>
      </c>
      <c r="E32" s="411">
        <v>934821388.20000005</v>
      </c>
      <c r="F32" s="384">
        <v>7.68</v>
      </c>
      <c r="H32" s="217" t="s">
        <v>274</v>
      </c>
      <c r="I32" s="217" t="s">
        <v>5</v>
      </c>
      <c r="J32" s="217" t="s">
        <v>11</v>
      </c>
      <c r="K32" s="461" t="s">
        <v>6</v>
      </c>
      <c r="L32" s="217" t="s">
        <v>11</v>
      </c>
      <c r="M32"/>
    </row>
    <row r="33" spans="2:13" ht="13.5" thickBot="1">
      <c r="B33" s="45" t="s">
        <v>589</v>
      </c>
      <c r="C33" s="417">
        <v>10237</v>
      </c>
      <c r="D33" s="384">
        <v>8.41</v>
      </c>
      <c r="E33" s="411">
        <v>1402405750.2</v>
      </c>
      <c r="F33" s="384">
        <v>11.51</v>
      </c>
      <c r="H33" s="220" t="s">
        <v>275</v>
      </c>
      <c r="I33" s="220" t="s">
        <v>31</v>
      </c>
      <c r="J33" s="220" t="s">
        <v>22</v>
      </c>
      <c r="K33" s="232" t="s">
        <v>10</v>
      </c>
      <c r="L33" s="220" t="s">
        <v>23</v>
      </c>
      <c r="M33"/>
    </row>
    <row r="34" spans="2:13">
      <c r="B34" s="45" t="s">
        <v>590</v>
      </c>
      <c r="C34" s="417">
        <v>10750</v>
      </c>
      <c r="D34" s="384">
        <v>8.83</v>
      </c>
      <c r="E34" s="411">
        <v>1305913998.51</v>
      </c>
      <c r="F34" s="384">
        <v>10.72</v>
      </c>
      <c r="H34" s="464" t="s">
        <v>609</v>
      </c>
      <c r="I34" s="421">
        <v>9840</v>
      </c>
      <c r="J34" s="422">
        <v>8.09</v>
      </c>
      <c r="K34" s="421">
        <v>406399622.06</v>
      </c>
      <c r="L34" s="422">
        <v>3.34</v>
      </c>
      <c r="M34"/>
    </row>
    <row r="35" spans="2:13">
      <c r="B35" s="45" t="s">
        <v>591</v>
      </c>
      <c r="C35" s="417">
        <v>9020</v>
      </c>
      <c r="D35" s="384">
        <v>7.41</v>
      </c>
      <c r="E35" s="411">
        <v>991416563.09000003</v>
      </c>
      <c r="F35" s="384">
        <v>8.14</v>
      </c>
      <c r="H35" s="465" t="s">
        <v>610</v>
      </c>
      <c r="I35" s="423">
        <v>29086</v>
      </c>
      <c r="J35" s="408">
        <v>23.9</v>
      </c>
      <c r="K35" s="423">
        <v>1897634694.21</v>
      </c>
      <c r="L35" s="408">
        <v>15.58</v>
      </c>
      <c r="M35"/>
    </row>
    <row r="36" spans="2:13">
      <c r="B36" s="45" t="s">
        <v>592</v>
      </c>
      <c r="C36" s="417">
        <v>9156</v>
      </c>
      <c r="D36" s="384">
        <v>7.52</v>
      </c>
      <c r="E36" s="411">
        <v>923475727.23000002</v>
      </c>
      <c r="F36" s="384">
        <v>7.58</v>
      </c>
      <c r="H36" s="465" t="s">
        <v>611</v>
      </c>
      <c r="I36" s="423">
        <v>42814</v>
      </c>
      <c r="J36" s="408">
        <v>35.19</v>
      </c>
      <c r="K36" s="423">
        <v>4637441808.5</v>
      </c>
      <c r="L36" s="408">
        <v>38.08</v>
      </c>
      <c r="M36"/>
    </row>
    <row r="37" spans="2:13">
      <c r="B37" s="45" t="s">
        <v>593</v>
      </c>
      <c r="C37" s="417">
        <v>5475</v>
      </c>
      <c r="D37" s="384">
        <v>4.5</v>
      </c>
      <c r="E37" s="411">
        <v>517740602.56</v>
      </c>
      <c r="F37" s="384">
        <v>4.25</v>
      </c>
      <c r="H37" s="465" t="s">
        <v>612</v>
      </c>
      <c r="I37" s="423">
        <v>10307</v>
      </c>
      <c r="J37" s="408">
        <v>8.4700000000000006</v>
      </c>
      <c r="K37" s="423">
        <v>1381387889.8800001</v>
      </c>
      <c r="L37" s="408">
        <v>11.34</v>
      </c>
      <c r="M37"/>
    </row>
    <row r="38" spans="2:13">
      <c r="B38" s="45" t="s">
        <v>594</v>
      </c>
      <c r="C38" s="417">
        <v>4864</v>
      </c>
      <c r="D38" s="384">
        <v>4</v>
      </c>
      <c r="E38" s="411">
        <v>426797130.42000002</v>
      </c>
      <c r="F38" s="384">
        <v>3.5</v>
      </c>
      <c r="H38" s="465" t="s">
        <v>613</v>
      </c>
      <c r="I38" s="423">
        <v>8635</v>
      </c>
      <c r="J38" s="408">
        <v>7.1</v>
      </c>
      <c r="K38" s="423">
        <v>1205450452.5899999</v>
      </c>
      <c r="L38" s="408">
        <v>9.9</v>
      </c>
      <c r="M38"/>
    </row>
    <row r="39" spans="2:13">
      <c r="B39" s="45" t="s">
        <v>595</v>
      </c>
      <c r="C39" s="417">
        <v>4392</v>
      </c>
      <c r="D39" s="384">
        <v>3.61</v>
      </c>
      <c r="E39" s="411">
        <v>359233905.61000001</v>
      </c>
      <c r="F39" s="384">
        <v>2.95</v>
      </c>
      <c r="H39" s="465" t="s">
        <v>614</v>
      </c>
      <c r="I39" s="423">
        <v>12226</v>
      </c>
      <c r="J39" s="408">
        <v>10.050000000000001</v>
      </c>
      <c r="K39" s="423">
        <v>1699639576.72</v>
      </c>
      <c r="L39" s="408">
        <v>13.96</v>
      </c>
      <c r="M39"/>
    </row>
    <row r="40" spans="2:13">
      <c r="B40" s="45" t="s">
        <v>596</v>
      </c>
      <c r="C40" s="417">
        <v>5719</v>
      </c>
      <c r="D40" s="384">
        <v>4.7</v>
      </c>
      <c r="E40" s="411">
        <v>413603928.73000002</v>
      </c>
      <c r="F40" s="384">
        <v>3.4</v>
      </c>
      <c r="H40" s="465" t="s">
        <v>615</v>
      </c>
      <c r="I40" s="423">
        <v>8772</v>
      </c>
      <c r="J40" s="408">
        <v>7.21</v>
      </c>
      <c r="K40" s="423">
        <v>951389072.34000003</v>
      </c>
      <c r="L40" s="408">
        <v>7.81</v>
      </c>
      <c r="M40"/>
    </row>
    <row r="41" spans="2:13">
      <c r="B41" s="45" t="s">
        <v>597</v>
      </c>
      <c r="C41" s="417">
        <v>5429</v>
      </c>
      <c r="D41" s="384">
        <v>4.46</v>
      </c>
      <c r="E41" s="411">
        <v>399737021.81999999</v>
      </c>
      <c r="F41" s="384">
        <v>3.28</v>
      </c>
      <c r="H41" s="465" t="s">
        <v>616</v>
      </c>
      <c r="I41" s="423">
        <v>0</v>
      </c>
      <c r="J41" s="408">
        <v>0</v>
      </c>
      <c r="K41" s="423">
        <v>0</v>
      </c>
      <c r="L41" s="408">
        <v>0</v>
      </c>
      <c r="M41"/>
    </row>
    <row r="42" spans="2:13" ht="13.5" thickBot="1">
      <c r="B42" s="45" t="s">
        <v>598</v>
      </c>
      <c r="C42" s="417">
        <v>4193</v>
      </c>
      <c r="D42" s="384">
        <v>3.45</v>
      </c>
      <c r="E42" s="411">
        <v>276004779.95999998</v>
      </c>
      <c r="F42" s="384">
        <v>2.27</v>
      </c>
      <c r="H42" s="465" t="s">
        <v>89</v>
      </c>
      <c r="I42" s="423">
        <v>0</v>
      </c>
      <c r="J42" s="408">
        <v>0</v>
      </c>
      <c r="K42" s="423">
        <v>0</v>
      </c>
      <c r="L42" s="408">
        <v>0</v>
      </c>
      <c r="M42"/>
    </row>
    <row r="43" spans="2:13" ht="13.5" thickBot="1">
      <c r="B43" s="45" t="s">
        <v>599</v>
      </c>
      <c r="C43" s="417">
        <v>4944</v>
      </c>
      <c r="D43" s="384">
        <v>4.0599999999999996</v>
      </c>
      <c r="E43" s="411">
        <v>299455275.36000001</v>
      </c>
      <c r="F43" s="384">
        <v>2.46</v>
      </c>
      <c r="H43" s="463" t="s">
        <v>14</v>
      </c>
      <c r="I43" s="424">
        <v>121680</v>
      </c>
      <c r="J43" s="392">
        <v>100</v>
      </c>
      <c r="K43" s="424">
        <v>12179343116.299999</v>
      </c>
      <c r="L43" s="392">
        <v>100</v>
      </c>
    </row>
    <row r="44" spans="2:13" ht="12.75" customHeight="1">
      <c r="B44" s="45" t="s">
        <v>600</v>
      </c>
      <c r="C44" s="417">
        <v>2554</v>
      </c>
      <c r="D44" s="384">
        <v>2.1</v>
      </c>
      <c r="E44" s="411">
        <v>148297633.81</v>
      </c>
      <c r="F44" s="384">
        <v>1.22</v>
      </c>
      <c r="H44" s="458" t="s">
        <v>618</v>
      </c>
      <c r="I44" s="326"/>
      <c r="J44" s="326"/>
      <c r="K44" s="326"/>
      <c r="L44" s="326"/>
    </row>
    <row r="45" spans="2:13">
      <c r="B45" s="45" t="s">
        <v>601</v>
      </c>
      <c r="C45" s="417">
        <v>2801</v>
      </c>
      <c r="D45" s="384">
        <v>2.2999999999999998</v>
      </c>
      <c r="E45" s="411">
        <v>168842338.09999999</v>
      </c>
      <c r="F45" s="384">
        <v>1.39</v>
      </c>
      <c r="H45" s="327"/>
      <c r="I45" s="327"/>
      <c r="J45" s="327"/>
      <c r="K45" s="327"/>
      <c r="L45" s="327"/>
    </row>
    <row r="46" spans="2:13">
      <c r="B46" s="45" t="s">
        <v>602</v>
      </c>
      <c r="C46" s="417">
        <v>1463</v>
      </c>
      <c r="D46" s="384">
        <v>1.2</v>
      </c>
      <c r="E46" s="411">
        <v>77916158.700000003</v>
      </c>
      <c r="F46" s="384">
        <v>0.64</v>
      </c>
    </row>
    <row r="47" spans="2:13">
      <c r="B47" s="45" t="s">
        <v>603</v>
      </c>
      <c r="C47" s="417">
        <v>926</v>
      </c>
      <c r="D47" s="384">
        <v>0.76</v>
      </c>
      <c r="E47" s="411">
        <v>46818533.399999999</v>
      </c>
      <c r="F47" s="384">
        <v>0.38</v>
      </c>
    </row>
    <row r="48" spans="2:13">
      <c r="B48" s="45" t="s">
        <v>604</v>
      </c>
      <c r="C48" s="417">
        <v>808</v>
      </c>
      <c r="D48" s="384">
        <v>0.66</v>
      </c>
      <c r="E48" s="411">
        <v>37697280.869999997</v>
      </c>
      <c r="F48" s="384">
        <v>0.31</v>
      </c>
    </row>
    <row r="49" spans="2:6">
      <c r="B49" s="45" t="s">
        <v>605</v>
      </c>
      <c r="C49" s="417">
        <v>808</v>
      </c>
      <c r="D49" s="384">
        <v>0.66</v>
      </c>
      <c r="E49" s="411">
        <v>33488345.039999999</v>
      </c>
      <c r="F49" s="384">
        <v>0.27</v>
      </c>
    </row>
    <row r="50" spans="2:6">
      <c r="B50" s="45" t="s">
        <v>606</v>
      </c>
      <c r="C50" s="417">
        <v>668</v>
      </c>
      <c r="D50" s="384">
        <v>0.55000000000000004</v>
      </c>
      <c r="E50" s="411">
        <v>28831230.440000001</v>
      </c>
      <c r="F50" s="384">
        <v>0.24</v>
      </c>
    </row>
    <row r="51" spans="2:6" ht="13.5" thickBot="1">
      <c r="B51" s="45" t="s">
        <v>607</v>
      </c>
      <c r="C51" s="417">
        <v>3405</v>
      </c>
      <c r="D51" s="384">
        <v>2.8</v>
      </c>
      <c r="E51" s="471">
        <v>126025148.87</v>
      </c>
      <c r="F51" s="384">
        <v>1.03</v>
      </c>
    </row>
    <row r="52" spans="2:6" ht="13.5" thickBot="1">
      <c r="B52" s="420" t="s">
        <v>14</v>
      </c>
      <c r="C52" s="418">
        <v>121680</v>
      </c>
      <c r="D52" s="419">
        <v>100</v>
      </c>
      <c r="E52" s="411">
        <v>12179343116.299999</v>
      </c>
      <c r="F52" s="419">
        <v>100</v>
      </c>
    </row>
    <row r="53" spans="2:6" ht="12.75" customHeight="1">
      <c r="B53" s="674" t="s">
        <v>608</v>
      </c>
      <c r="C53" s="675"/>
      <c r="D53" s="675"/>
      <c r="E53" s="675"/>
      <c r="F53" s="675"/>
    </row>
    <row r="54" spans="2:6">
      <c r="B54" s="676"/>
      <c r="C54" s="676"/>
      <c r="D54" s="676"/>
      <c r="E54" s="676"/>
      <c r="F54" s="676"/>
    </row>
    <row r="55" spans="2:6">
      <c r="B55" s="50"/>
      <c r="C55" s="128"/>
      <c r="D55" s="127"/>
      <c r="E55" s="129"/>
      <c r="F55" s="127"/>
    </row>
    <row r="56" spans="2:6">
      <c r="B56" s="50"/>
      <c r="C56" s="128"/>
      <c r="D56" s="127"/>
      <c r="E56" s="129"/>
      <c r="F56" s="127"/>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8" scale="83" orientation="landscape" r:id="rId1"/>
  <headerFooter scaleWithDoc="0">
    <oddHeader>&amp;C&amp;"-,Regular"&amp;8Holmes Master Trust Investor Report - January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T70"/>
  <sheetViews>
    <sheetView view="pageLayout" topLeftCell="A25" zoomScale="80" zoomScaleNormal="100" zoomScaleSheetLayoutView="80" zoomScalePageLayoutView="80" workbookViewId="0">
      <selection activeCell="D32" sqref="D32"/>
    </sheetView>
  </sheetViews>
  <sheetFormatPr defaultRowHeight="12"/>
  <cols>
    <col min="1" max="1" width="9.140625" style="307"/>
    <col min="2" max="2" width="29.28515625" customWidth="1"/>
    <col min="3" max="3" width="22.85546875" bestFit="1" customWidth="1"/>
    <col min="4" max="4" width="22.85546875" style="519" customWidth="1"/>
    <col min="5" max="5" width="18.7109375" bestFit="1" customWidth="1"/>
    <col min="6" max="6" width="18.7109375" customWidth="1"/>
    <col min="7" max="7" width="17.7109375" bestFit="1" customWidth="1"/>
    <col min="8" max="8" width="17.7109375" style="201" customWidth="1"/>
    <col min="9" max="9" width="19.42578125" customWidth="1"/>
    <col min="10" max="10" width="28.42578125" bestFit="1" customWidth="1"/>
    <col min="11" max="11" width="18.28515625" style="193"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30" t="s">
        <v>46</v>
      </c>
      <c r="C2" s="41"/>
      <c r="D2" s="41"/>
      <c r="E2" s="41"/>
      <c r="F2" s="131"/>
      <c r="G2" s="74"/>
      <c r="H2" s="197"/>
      <c r="I2" s="74"/>
      <c r="J2" s="74"/>
      <c r="K2" s="189"/>
      <c r="L2" s="74"/>
      <c r="M2" s="74"/>
      <c r="N2" s="74"/>
      <c r="O2" s="74"/>
      <c r="P2" s="74"/>
      <c r="Q2" s="74"/>
      <c r="R2" s="74"/>
      <c r="S2" s="74"/>
      <c r="T2" s="132"/>
    </row>
    <row r="3" spans="1:20">
      <c r="B3" s="133"/>
      <c r="C3" s="66"/>
      <c r="D3" s="66"/>
      <c r="E3" s="66"/>
      <c r="F3" s="134"/>
      <c r="G3" s="4"/>
      <c r="H3" s="198"/>
      <c r="I3" s="4"/>
      <c r="J3" s="4"/>
      <c r="K3" s="190"/>
      <c r="L3" s="4"/>
      <c r="M3" s="4"/>
      <c r="N3" s="4"/>
      <c r="O3" s="4"/>
      <c r="P3" s="4"/>
      <c r="Q3" s="4"/>
      <c r="R3" s="4"/>
      <c r="S3" s="4"/>
      <c r="T3" s="4"/>
    </row>
    <row r="4" spans="1:20" s="519" customFormat="1">
      <c r="A4" s="307"/>
      <c r="B4" s="547" t="s">
        <v>307</v>
      </c>
      <c r="C4" s="679" t="s">
        <v>532</v>
      </c>
      <c r="D4" s="679"/>
      <c r="E4" s="679"/>
      <c r="F4" s="680"/>
      <c r="G4" s="4"/>
      <c r="H4" s="198"/>
      <c r="I4" s="4"/>
      <c r="J4" s="4"/>
      <c r="K4" s="190"/>
      <c r="L4" s="4"/>
      <c r="M4" s="4"/>
      <c r="N4" s="4"/>
      <c r="O4" s="4"/>
      <c r="P4" s="4"/>
      <c r="Q4" s="4"/>
      <c r="R4" s="4"/>
      <c r="S4" s="4"/>
      <c r="T4" s="4"/>
    </row>
    <row r="5" spans="1:20">
      <c r="B5" s="509" t="s">
        <v>451</v>
      </c>
      <c r="C5" s="483">
        <v>40494</v>
      </c>
      <c r="D5" s="483"/>
      <c r="E5" s="135"/>
      <c r="F5" s="4"/>
      <c r="G5" s="133"/>
      <c r="H5" s="199"/>
      <c r="I5" s="4"/>
      <c r="J5" s="678" t="s">
        <v>65</v>
      </c>
      <c r="K5" s="678"/>
      <c r="L5" s="4"/>
      <c r="M5" s="4"/>
      <c r="N5" s="4"/>
      <c r="O5" s="4"/>
      <c r="P5" s="4"/>
      <c r="Q5" s="4"/>
      <c r="R5" s="4"/>
      <c r="S5" s="4"/>
      <c r="T5" s="4"/>
    </row>
    <row r="6" spans="1:20" ht="12.75" thickBot="1">
      <c r="B6" s="268"/>
      <c r="C6" s="268"/>
      <c r="D6" s="268"/>
      <c r="E6" s="268"/>
      <c r="F6" s="268"/>
      <c r="G6" s="133"/>
      <c r="H6" s="269"/>
      <c r="I6" s="268"/>
      <c r="J6" s="268"/>
      <c r="K6" s="270"/>
      <c r="L6" s="268"/>
      <c r="M6" s="268"/>
      <c r="N6" s="268"/>
      <c r="O6" s="268"/>
      <c r="P6" s="268"/>
      <c r="Q6" s="268"/>
      <c r="R6" s="268"/>
      <c r="S6" s="268"/>
      <c r="T6" s="268"/>
    </row>
    <row r="7" spans="1:20" ht="54" customHeight="1" thickBot="1">
      <c r="B7" s="218" t="s">
        <v>66</v>
      </c>
      <c r="C7" s="218" t="s">
        <v>482</v>
      </c>
      <c r="D7" s="218" t="s">
        <v>483</v>
      </c>
      <c r="E7" s="218" t="s">
        <v>209</v>
      </c>
      <c r="F7" s="218" t="s">
        <v>210</v>
      </c>
      <c r="G7" s="263" t="s">
        <v>47</v>
      </c>
      <c r="H7" s="271" t="s">
        <v>48</v>
      </c>
      <c r="I7" s="263" t="s">
        <v>49</v>
      </c>
      <c r="J7" s="263" t="s">
        <v>50</v>
      </c>
      <c r="K7" s="264" t="s">
        <v>51</v>
      </c>
      <c r="L7" s="263" t="s">
        <v>52</v>
      </c>
      <c r="M7" s="263" t="s">
        <v>53</v>
      </c>
      <c r="N7" s="263" t="s">
        <v>54</v>
      </c>
      <c r="O7" s="263" t="s">
        <v>55</v>
      </c>
      <c r="P7" s="263" t="s">
        <v>56</v>
      </c>
      <c r="Q7" s="263" t="s">
        <v>57</v>
      </c>
      <c r="R7" s="263" t="s">
        <v>58</v>
      </c>
      <c r="S7" s="263" t="s">
        <v>59</v>
      </c>
      <c r="T7" s="263" t="s">
        <v>87</v>
      </c>
    </row>
    <row r="8" spans="1:20">
      <c r="B8" s="136"/>
      <c r="C8" s="43"/>
      <c r="D8" s="43"/>
      <c r="E8" s="43"/>
      <c r="F8" s="43"/>
      <c r="G8" s="43"/>
      <c r="H8" s="200"/>
      <c r="I8" s="138"/>
      <c r="J8" s="139"/>
      <c r="K8" s="191"/>
      <c r="L8" s="140"/>
      <c r="M8" s="272"/>
      <c r="N8" s="273"/>
      <c r="O8" s="273"/>
      <c r="P8" s="143"/>
      <c r="Q8" s="274"/>
      <c r="R8" s="145"/>
      <c r="S8" s="146"/>
      <c r="T8" s="147"/>
    </row>
    <row r="9" spans="1:20">
      <c r="B9" s="275" t="s">
        <v>60</v>
      </c>
      <c r="C9" s="44" t="s">
        <v>185</v>
      </c>
      <c r="D9" s="44" t="s">
        <v>484</v>
      </c>
      <c r="E9" s="44" t="s">
        <v>208</v>
      </c>
      <c r="F9" s="44" t="s">
        <v>208</v>
      </c>
      <c r="G9" s="44" t="s">
        <v>176</v>
      </c>
      <c r="H9" s="266">
        <v>1.629</v>
      </c>
      <c r="I9" s="194">
        <v>500000000</v>
      </c>
      <c r="J9" s="276">
        <v>-500000000</v>
      </c>
      <c r="K9" s="192">
        <v>0</v>
      </c>
      <c r="L9" s="174" t="s">
        <v>179</v>
      </c>
      <c r="M9" s="277">
        <v>1.5E-3</v>
      </c>
      <c r="N9" s="161" t="s">
        <v>183</v>
      </c>
      <c r="O9" s="161" t="s">
        <v>183</v>
      </c>
      <c r="P9" s="161" t="s">
        <v>183</v>
      </c>
      <c r="Q9" s="161" t="s">
        <v>183</v>
      </c>
      <c r="R9" s="150" t="s">
        <v>190</v>
      </c>
      <c r="S9" s="76">
        <v>40817</v>
      </c>
      <c r="T9" s="151" t="s">
        <v>197</v>
      </c>
    </row>
    <row r="10" spans="1:20">
      <c r="B10" s="275" t="s">
        <v>61</v>
      </c>
      <c r="C10" s="44" t="s">
        <v>186</v>
      </c>
      <c r="D10" s="44" t="s">
        <v>485</v>
      </c>
      <c r="E10" s="44" t="s">
        <v>175</v>
      </c>
      <c r="F10" s="44" t="s">
        <v>175</v>
      </c>
      <c r="G10" s="44" t="s">
        <v>176</v>
      </c>
      <c r="H10" s="266">
        <v>1.6279999999999999</v>
      </c>
      <c r="I10" s="194">
        <v>900000000</v>
      </c>
      <c r="J10" s="276">
        <f>K10-I10</f>
        <v>-640031057</v>
      </c>
      <c r="K10" s="192">
        <v>259968943</v>
      </c>
      <c r="L10" s="174" t="s">
        <v>181</v>
      </c>
      <c r="M10" s="277">
        <v>1.4E-2</v>
      </c>
      <c r="N10" s="278">
        <v>1.6389000000000001E-2</v>
      </c>
      <c r="O10" s="265" t="s">
        <v>533</v>
      </c>
      <c r="P10" s="308">
        <v>41744</v>
      </c>
      <c r="Q10" s="446">
        <v>1065157.7517067501</v>
      </c>
      <c r="R10" s="150">
        <v>41730</v>
      </c>
      <c r="S10" s="76">
        <v>56523</v>
      </c>
      <c r="T10" s="151" t="s">
        <v>193</v>
      </c>
    </row>
    <row r="11" spans="1:20">
      <c r="B11" s="275" t="s">
        <v>62</v>
      </c>
      <c r="C11" s="44" t="s">
        <v>187</v>
      </c>
      <c r="D11" s="44" t="s">
        <v>486</v>
      </c>
      <c r="E11" s="44" t="s">
        <v>175</v>
      </c>
      <c r="F11" s="44" t="s">
        <v>175</v>
      </c>
      <c r="G11" s="44" t="s">
        <v>178</v>
      </c>
      <c r="H11" s="266">
        <v>0.87619999999999998</v>
      </c>
      <c r="I11" s="194">
        <v>500000000</v>
      </c>
      <c r="J11" s="276">
        <f t="shared" ref="J11:J14" si="0">K11-I11</f>
        <v>-355572809</v>
      </c>
      <c r="K11" s="192">
        <v>144427191</v>
      </c>
      <c r="L11" s="174" t="s">
        <v>182</v>
      </c>
      <c r="M11" s="277">
        <v>1.4E-2</v>
      </c>
      <c r="N11" s="278">
        <v>1.6820000000000002E-2</v>
      </c>
      <c r="O11" s="265" t="s">
        <v>533</v>
      </c>
      <c r="P11" s="308">
        <v>41744</v>
      </c>
      <c r="Q11" s="446">
        <v>607316.33815500012</v>
      </c>
      <c r="R11" s="150">
        <v>41730</v>
      </c>
      <c r="S11" s="76">
        <v>56523</v>
      </c>
      <c r="T11" s="151" t="s">
        <v>193</v>
      </c>
    </row>
    <row r="12" spans="1:20">
      <c r="B12" s="275" t="s">
        <v>63</v>
      </c>
      <c r="C12" s="44" t="s">
        <v>188</v>
      </c>
      <c r="D12" s="44" t="s">
        <v>487</v>
      </c>
      <c r="E12" s="44" t="s">
        <v>175</v>
      </c>
      <c r="F12" s="44" t="s">
        <v>175</v>
      </c>
      <c r="G12" s="44" t="s">
        <v>178</v>
      </c>
      <c r="H12" s="266">
        <v>0.87619999999999998</v>
      </c>
      <c r="I12" s="194">
        <v>750000000</v>
      </c>
      <c r="J12" s="276">
        <f t="shared" si="0"/>
        <v>0</v>
      </c>
      <c r="K12" s="192">
        <v>750000000</v>
      </c>
      <c r="L12" s="174" t="s">
        <v>182</v>
      </c>
      <c r="M12" s="277">
        <v>1.4999999999999999E-2</v>
      </c>
      <c r="N12" s="278">
        <v>1.7819999999999999E-2</v>
      </c>
      <c r="O12" s="265" t="s">
        <v>533</v>
      </c>
      <c r="P12" s="308">
        <v>41744</v>
      </c>
      <c r="Q12" s="446">
        <v>3341250</v>
      </c>
      <c r="R12" s="150">
        <v>42370</v>
      </c>
      <c r="S12" s="76">
        <v>56523</v>
      </c>
      <c r="T12" s="151" t="s">
        <v>193</v>
      </c>
    </row>
    <row r="13" spans="1:20">
      <c r="B13" s="275" t="s">
        <v>64</v>
      </c>
      <c r="C13" s="44" t="s">
        <v>211</v>
      </c>
      <c r="D13" s="44" t="s">
        <v>488</v>
      </c>
      <c r="E13" s="44" t="s">
        <v>175</v>
      </c>
      <c r="F13" s="44" t="s">
        <v>175</v>
      </c>
      <c r="G13" s="44" t="s">
        <v>177</v>
      </c>
      <c r="H13" s="198" t="s">
        <v>183</v>
      </c>
      <c r="I13" s="194">
        <v>375000000</v>
      </c>
      <c r="J13" s="276">
        <f t="shared" si="0"/>
        <v>0</v>
      </c>
      <c r="K13" s="192">
        <v>375000000</v>
      </c>
      <c r="L13" s="174" t="s">
        <v>191</v>
      </c>
      <c r="M13" s="277">
        <v>0</v>
      </c>
      <c r="N13" s="456">
        <v>4.0090000000000001E-2</v>
      </c>
      <c r="O13" s="265" t="s">
        <v>534</v>
      </c>
      <c r="P13" s="308">
        <v>41744</v>
      </c>
      <c r="Q13" s="457">
        <v>7516875</v>
      </c>
      <c r="R13" s="150">
        <v>43009</v>
      </c>
      <c r="S13" s="76">
        <v>56523</v>
      </c>
      <c r="T13" s="151" t="s">
        <v>197</v>
      </c>
    </row>
    <row r="14" spans="1:20">
      <c r="B14" s="275" t="s">
        <v>67</v>
      </c>
      <c r="C14" s="44" t="s">
        <v>189</v>
      </c>
      <c r="D14" s="44" t="s">
        <v>190</v>
      </c>
      <c r="E14" s="44" t="s">
        <v>190</v>
      </c>
      <c r="F14" s="44" t="s">
        <v>190</v>
      </c>
      <c r="G14" s="44" t="s">
        <v>177</v>
      </c>
      <c r="H14" s="198" t="s">
        <v>183</v>
      </c>
      <c r="I14" s="194">
        <v>600000000</v>
      </c>
      <c r="J14" s="276">
        <f t="shared" si="0"/>
        <v>0</v>
      </c>
      <c r="K14" s="192">
        <v>600000000</v>
      </c>
      <c r="L14" s="174" t="s">
        <v>180</v>
      </c>
      <c r="M14" s="277">
        <v>8.9999999999999993E-3</v>
      </c>
      <c r="N14" s="278">
        <v>1.4193799999999999E-2</v>
      </c>
      <c r="O14" s="265" t="s">
        <v>533</v>
      </c>
      <c r="P14" s="308">
        <v>41744</v>
      </c>
      <c r="Q14" s="446">
        <v>2099904.6575342463</v>
      </c>
      <c r="R14" s="150" t="s">
        <v>190</v>
      </c>
      <c r="S14" s="76">
        <v>56523</v>
      </c>
      <c r="T14" s="151" t="s">
        <v>192</v>
      </c>
    </row>
    <row r="15" spans="1:20" ht="12.75" thickBot="1">
      <c r="B15" s="279"/>
      <c r="C15" s="280"/>
      <c r="D15" s="280"/>
      <c r="E15" s="599">
        <v>41670</v>
      </c>
      <c r="F15" s="280"/>
      <c r="G15" s="280"/>
      <c r="H15" s="281"/>
      <c r="I15" s="280"/>
      <c r="J15" s="262"/>
      <c r="K15" s="282"/>
      <c r="L15" s="262"/>
      <c r="M15" s="279"/>
      <c r="N15" s="279"/>
      <c r="O15" s="279"/>
      <c r="P15" s="280"/>
      <c r="Q15" s="283"/>
      <c r="R15" s="262"/>
      <c r="S15" s="280"/>
      <c r="T15" s="284"/>
    </row>
    <row r="16" spans="1:20">
      <c r="B16" s="267"/>
      <c r="C16" s="4"/>
      <c r="D16" s="4"/>
      <c r="E16" s="4"/>
      <c r="F16" s="4"/>
      <c r="G16" s="4"/>
      <c r="H16" s="199"/>
      <c r="I16" s="111"/>
      <c r="J16" s="47"/>
      <c r="K16" s="196"/>
      <c r="L16" s="47"/>
      <c r="M16" s="47"/>
      <c r="N16" s="47"/>
      <c r="O16" s="77"/>
      <c r="P16" s="77"/>
      <c r="Q16" s="78"/>
      <c r="R16" s="79"/>
      <c r="S16" s="4"/>
      <c r="T16" s="5"/>
    </row>
    <row r="17" spans="2:20">
      <c r="B17" s="133"/>
      <c r="C17" s="47"/>
      <c r="D17" s="47"/>
      <c r="E17" s="598"/>
      <c r="F17" s="47"/>
      <c r="G17" s="47"/>
      <c r="H17" s="198"/>
      <c r="I17" s="152"/>
      <c r="J17" s="61"/>
      <c r="K17" s="195"/>
      <c r="L17" s="148"/>
      <c r="M17" s="153"/>
      <c r="N17" s="154"/>
      <c r="O17" s="155"/>
      <c r="P17" s="149"/>
      <c r="Q17" s="156"/>
      <c r="R17" s="150"/>
      <c r="S17" s="157"/>
      <c r="T17" s="158"/>
    </row>
    <row r="19" spans="2:20">
      <c r="B19" s="509" t="s">
        <v>451</v>
      </c>
      <c r="C19" s="483">
        <v>40583</v>
      </c>
      <c r="D19" s="483"/>
      <c r="E19" s="135"/>
      <c r="F19" s="4"/>
      <c r="G19" s="133"/>
      <c r="H19" s="199"/>
      <c r="I19" s="4"/>
      <c r="J19" s="678" t="s">
        <v>68</v>
      </c>
      <c r="K19" s="678"/>
      <c r="L19" s="4"/>
      <c r="M19" s="4"/>
      <c r="N19" s="4"/>
      <c r="O19" s="4"/>
      <c r="P19" s="4"/>
      <c r="Q19" s="4"/>
      <c r="R19" s="4"/>
      <c r="S19" s="4"/>
      <c r="T19" s="4"/>
    </row>
    <row r="20" spans="2:20" ht="12.75" thickBot="1">
      <c r="B20" s="268"/>
      <c r="C20" s="268"/>
      <c r="D20" s="268"/>
      <c r="E20" s="268"/>
      <c r="F20" s="268"/>
      <c r="G20" s="133"/>
      <c r="H20" s="269"/>
      <c r="I20" s="268"/>
      <c r="J20" s="268"/>
      <c r="K20" s="270"/>
      <c r="L20" s="268"/>
      <c r="M20" s="268"/>
      <c r="N20" s="268"/>
      <c r="O20" s="268"/>
      <c r="P20" s="268"/>
      <c r="Q20" s="268"/>
      <c r="R20" s="268"/>
      <c r="S20" s="268"/>
      <c r="T20" s="268"/>
    </row>
    <row r="21" spans="2:20" ht="54.75" customHeight="1" thickBot="1">
      <c r="B21" s="218" t="s">
        <v>69</v>
      </c>
      <c r="C21" s="218" t="s">
        <v>482</v>
      </c>
      <c r="D21" s="218" t="s">
        <v>483</v>
      </c>
      <c r="E21" s="218" t="s">
        <v>209</v>
      </c>
      <c r="F21" s="218" t="s">
        <v>210</v>
      </c>
      <c r="G21" s="263" t="s">
        <v>47</v>
      </c>
      <c r="H21" s="271" t="s">
        <v>48</v>
      </c>
      <c r="I21" s="263" t="s">
        <v>49</v>
      </c>
      <c r="J21" s="263" t="s">
        <v>50</v>
      </c>
      <c r="K21" s="264" t="s">
        <v>51</v>
      </c>
      <c r="L21" s="263" t="s">
        <v>52</v>
      </c>
      <c r="M21" s="263" t="s">
        <v>53</v>
      </c>
      <c r="N21" s="263" t="s">
        <v>54</v>
      </c>
      <c r="O21" s="263" t="s">
        <v>55</v>
      </c>
      <c r="P21" s="263" t="s">
        <v>56</v>
      </c>
      <c r="Q21" s="263" t="s">
        <v>57</v>
      </c>
      <c r="R21" s="263" t="s">
        <v>58</v>
      </c>
      <c r="S21" s="263" t="s">
        <v>59</v>
      </c>
      <c r="T21" s="263" t="s">
        <v>87</v>
      </c>
    </row>
    <row r="22" spans="2:20">
      <c r="B22" s="136"/>
      <c r="C22" s="43"/>
      <c r="D22" s="43"/>
      <c r="E22" s="43"/>
      <c r="F22" s="137"/>
      <c r="G22" s="43"/>
      <c r="H22" s="200"/>
      <c r="I22" s="138"/>
      <c r="J22" s="139"/>
      <c r="K22" s="191"/>
      <c r="L22" s="140"/>
      <c r="M22" s="141"/>
      <c r="N22" s="142"/>
      <c r="O22" s="143"/>
      <c r="P22" s="142"/>
      <c r="Q22" s="144"/>
      <c r="R22" s="145"/>
      <c r="S22" s="146"/>
      <c r="T22" s="147"/>
    </row>
    <row r="23" spans="2:20">
      <c r="B23" s="275" t="s">
        <v>60</v>
      </c>
      <c r="C23" s="44" t="s">
        <v>194</v>
      </c>
      <c r="D23" s="44" t="s">
        <v>489</v>
      </c>
      <c r="E23" s="44" t="s">
        <v>207</v>
      </c>
      <c r="F23" s="47" t="s">
        <v>207</v>
      </c>
      <c r="G23" s="44" t="s">
        <v>176</v>
      </c>
      <c r="H23" s="198">
        <v>1.6198999999999999</v>
      </c>
      <c r="I23" s="159">
        <v>500000000</v>
      </c>
      <c r="J23" s="276">
        <f>K23-I23</f>
        <v>-500000000</v>
      </c>
      <c r="K23" s="192">
        <v>0</v>
      </c>
      <c r="L23" s="174" t="s">
        <v>179</v>
      </c>
      <c r="M23" s="175">
        <v>1.4E-3</v>
      </c>
      <c r="N23" s="161" t="s">
        <v>183</v>
      </c>
      <c r="O23" s="161" t="s">
        <v>183</v>
      </c>
      <c r="P23" s="161" t="s">
        <v>183</v>
      </c>
      <c r="Q23" s="161" t="s">
        <v>183</v>
      </c>
      <c r="R23" s="150" t="s">
        <v>190</v>
      </c>
      <c r="S23" s="76">
        <v>40909</v>
      </c>
      <c r="T23" s="151" t="s">
        <v>197</v>
      </c>
    </row>
    <row r="24" spans="2:20">
      <c r="B24" s="275" t="s">
        <v>61</v>
      </c>
      <c r="C24" s="44" t="s">
        <v>195</v>
      </c>
      <c r="D24" s="44" t="s">
        <v>490</v>
      </c>
      <c r="E24" s="44" t="s">
        <v>175</v>
      </c>
      <c r="F24" s="47" t="s">
        <v>175</v>
      </c>
      <c r="G24" s="44" t="s">
        <v>176</v>
      </c>
      <c r="H24" s="198">
        <v>1.6198999999999999</v>
      </c>
      <c r="I24" s="159">
        <v>700000000</v>
      </c>
      <c r="J24" s="276">
        <f t="shared" ref="J24:J28" si="1">K24-I24</f>
        <v>-382977629</v>
      </c>
      <c r="K24" s="192">
        <v>317022371</v>
      </c>
      <c r="L24" s="174" t="s">
        <v>181</v>
      </c>
      <c r="M24" s="175">
        <v>1.35E-2</v>
      </c>
      <c r="N24" s="278">
        <v>1.5889E-2</v>
      </c>
      <c r="O24" s="265" t="s">
        <v>533</v>
      </c>
      <c r="P24" s="308">
        <v>41744</v>
      </c>
      <c r="Q24" s="446">
        <v>1259292.11320475</v>
      </c>
      <c r="R24" s="150">
        <v>41821</v>
      </c>
      <c r="S24" s="76">
        <v>56523</v>
      </c>
      <c r="T24" s="151" t="s">
        <v>193</v>
      </c>
    </row>
    <row r="25" spans="2:20">
      <c r="B25" s="275" t="s">
        <v>62</v>
      </c>
      <c r="C25" s="44" t="s">
        <v>212</v>
      </c>
      <c r="D25" s="44" t="s">
        <v>491</v>
      </c>
      <c r="E25" s="44" t="s">
        <v>175</v>
      </c>
      <c r="F25" s="47" t="s">
        <v>175</v>
      </c>
      <c r="G25" s="44" t="s">
        <v>178</v>
      </c>
      <c r="H25" s="198">
        <v>0.85299999999999998</v>
      </c>
      <c r="I25" s="159">
        <v>650000000</v>
      </c>
      <c r="J25" s="276">
        <f t="shared" si="1"/>
        <v>-355622083</v>
      </c>
      <c r="K25" s="192">
        <v>294377917</v>
      </c>
      <c r="L25" s="174" t="s">
        <v>182</v>
      </c>
      <c r="M25" s="175">
        <v>1.35E-2</v>
      </c>
      <c r="N25" s="278">
        <v>1.6320000000000001E-2</v>
      </c>
      <c r="O25" s="265" t="s">
        <v>533</v>
      </c>
      <c r="P25" s="308">
        <v>41744</v>
      </c>
      <c r="Q25" s="446">
        <v>1201061.90136</v>
      </c>
      <c r="R25" s="150">
        <v>41821</v>
      </c>
      <c r="S25" s="76">
        <v>56523</v>
      </c>
      <c r="T25" s="151" t="s">
        <v>193</v>
      </c>
    </row>
    <row r="26" spans="2:20" ht="13.5" customHeight="1">
      <c r="B26" s="275" t="s">
        <v>63</v>
      </c>
      <c r="C26" s="44" t="s">
        <v>213</v>
      </c>
      <c r="D26" s="44" t="s">
        <v>492</v>
      </c>
      <c r="E26" s="44" t="s">
        <v>175</v>
      </c>
      <c r="F26" s="47" t="s">
        <v>175</v>
      </c>
      <c r="G26" s="44" t="s">
        <v>178</v>
      </c>
      <c r="H26" s="198">
        <v>0.85299999999999998</v>
      </c>
      <c r="I26" s="159">
        <v>500000000</v>
      </c>
      <c r="J26" s="276">
        <f t="shared" si="1"/>
        <v>0</v>
      </c>
      <c r="K26" s="192">
        <v>500000000</v>
      </c>
      <c r="L26" s="174" t="s">
        <v>182</v>
      </c>
      <c r="M26" s="175">
        <v>1.4500000000000001E-2</v>
      </c>
      <c r="N26" s="278">
        <v>1.7320000000000002E-2</v>
      </c>
      <c r="O26" s="265" t="s">
        <v>533</v>
      </c>
      <c r="P26" s="308">
        <v>41744</v>
      </c>
      <c r="Q26" s="446">
        <v>2165000</v>
      </c>
      <c r="R26" s="150">
        <v>42461</v>
      </c>
      <c r="S26" s="76">
        <v>56523</v>
      </c>
      <c r="T26" s="151" t="s">
        <v>193</v>
      </c>
    </row>
    <row r="27" spans="2:20">
      <c r="B27" s="275" t="s">
        <v>64</v>
      </c>
      <c r="C27" s="44" t="s">
        <v>214</v>
      </c>
      <c r="D27" s="44" t="s">
        <v>493</v>
      </c>
      <c r="E27" s="44" t="s">
        <v>175</v>
      </c>
      <c r="F27" s="47" t="s">
        <v>175</v>
      </c>
      <c r="G27" s="44" t="s">
        <v>177</v>
      </c>
      <c r="H27" s="198" t="s">
        <v>183</v>
      </c>
      <c r="I27" s="159">
        <v>325000000</v>
      </c>
      <c r="J27" s="276">
        <f t="shared" si="1"/>
        <v>0</v>
      </c>
      <c r="K27" s="192">
        <v>325000000</v>
      </c>
      <c r="L27" s="174" t="s">
        <v>180</v>
      </c>
      <c r="M27" s="175">
        <v>1.4500000000000001E-2</v>
      </c>
      <c r="N27" s="278">
        <v>1.9693800000000001E-2</v>
      </c>
      <c r="O27" s="265" t="s">
        <v>533</v>
      </c>
      <c r="P27" s="308">
        <v>41744</v>
      </c>
      <c r="Q27" s="446">
        <v>1578201.780821918</v>
      </c>
      <c r="R27" s="150">
        <v>42461</v>
      </c>
      <c r="S27" s="76">
        <v>56523</v>
      </c>
      <c r="T27" s="151" t="s">
        <v>193</v>
      </c>
    </row>
    <row r="28" spans="2:20">
      <c r="B28" s="275" t="s">
        <v>67</v>
      </c>
      <c r="C28" s="44" t="s">
        <v>196</v>
      </c>
      <c r="D28" s="44" t="s">
        <v>190</v>
      </c>
      <c r="E28" s="44" t="s">
        <v>190</v>
      </c>
      <c r="F28" s="47" t="s">
        <v>190</v>
      </c>
      <c r="G28" s="44" t="s">
        <v>177</v>
      </c>
      <c r="H28" s="198" t="s">
        <v>183</v>
      </c>
      <c r="I28" s="159">
        <v>450000000</v>
      </c>
      <c r="J28" s="276">
        <f t="shared" si="1"/>
        <v>0</v>
      </c>
      <c r="K28" s="192">
        <v>450000000</v>
      </c>
      <c r="L28" s="174" t="s">
        <v>180</v>
      </c>
      <c r="M28" s="175">
        <v>8.9999999999999993E-3</v>
      </c>
      <c r="N28" s="278">
        <v>1.4193799999999999E-2</v>
      </c>
      <c r="O28" s="265" t="s">
        <v>533</v>
      </c>
      <c r="P28" s="308">
        <v>41744</v>
      </c>
      <c r="Q28" s="446">
        <v>1574928.493150685</v>
      </c>
      <c r="R28" s="150" t="s">
        <v>190</v>
      </c>
      <c r="S28" s="76">
        <v>56523</v>
      </c>
      <c r="T28" s="151" t="s">
        <v>192</v>
      </c>
    </row>
    <row r="29" spans="2:20" ht="12.75" thickBot="1">
      <c r="B29" s="279"/>
      <c r="C29" s="280"/>
      <c r="D29" s="280"/>
      <c r="E29" s="280"/>
      <c r="F29" s="262"/>
      <c r="G29" s="280"/>
      <c r="H29" s="281"/>
      <c r="I29" s="280"/>
      <c r="J29" s="262"/>
      <c r="K29" s="282"/>
      <c r="L29" s="262"/>
      <c r="M29" s="280"/>
      <c r="N29" s="262"/>
      <c r="O29" s="280"/>
      <c r="P29" s="262"/>
      <c r="Q29" s="285"/>
      <c r="R29" s="262"/>
      <c r="S29" s="280"/>
      <c r="T29" s="284"/>
    </row>
    <row r="30" spans="2:20">
      <c r="B30" s="267"/>
      <c r="C30" s="4"/>
      <c r="D30" s="4"/>
      <c r="E30" s="4"/>
      <c r="F30" s="4"/>
      <c r="G30" s="4"/>
      <c r="H30" s="199"/>
      <c r="I30" s="111"/>
      <c r="J30" s="47"/>
      <c r="K30" s="196"/>
      <c r="L30" s="47"/>
      <c r="M30" s="47"/>
      <c r="N30" s="47"/>
      <c r="O30" s="77"/>
      <c r="P30" s="77"/>
      <c r="Q30" s="78"/>
      <c r="R30" s="79"/>
      <c r="S30" s="4"/>
      <c r="T30" s="5"/>
    </row>
    <row r="33" spans="2:20">
      <c r="B33" s="509" t="s">
        <v>451</v>
      </c>
      <c r="C33" s="483">
        <v>40627</v>
      </c>
      <c r="D33" s="483"/>
      <c r="E33" s="135"/>
      <c r="F33" s="4"/>
      <c r="G33" s="133"/>
      <c r="H33" s="199"/>
      <c r="I33" s="4"/>
      <c r="J33" s="678" t="s">
        <v>105</v>
      </c>
      <c r="K33" s="678"/>
      <c r="L33" s="4"/>
      <c r="M33" s="4"/>
      <c r="N33" s="4"/>
      <c r="O33" s="4"/>
      <c r="P33" s="4"/>
      <c r="Q33" s="4"/>
      <c r="R33" s="4"/>
      <c r="S33" s="4"/>
      <c r="T33" s="4"/>
    </row>
    <row r="34" spans="2:20" ht="12.75" thickBot="1">
      <c r="B34" s="268"/>
      <c r="C34" s="268"/>
      <c r="D34" s="268"/>
      <c r="E34" s="268"/>
      <c r="F34" s="268"/>
      <c r="G34" s="133"/>
      <c r="H34" s="269"/>
      <c r="I34" s="268"/>
      <c r="J34" s="268"/>
      <c r="K34" s="270"/>
      <c r="L34" s="268"/>
      <c r="M34" s="268"/>
      <c r="N34" s="268"/>
      <c r="O34" s="268"/>
      <c r="P34" s="268"/>
      <c r="Q34" s="268"/>
      <c r="R34" s="268"/>
      <c r="S34" s="268"/>
      <c r="T34" s="268"/>
    </row>
    <row r="35" spans="2:20" ht="54" customHeight="1" thickBot="1">
      <c r="B35" s="218" t="s">
        <v>106</v>
      </c>
      <c r="C35" s="218" t="s">
        <v>482</v>
      </c>
      <c r="D35" s="218" t="s">
        <v>483</v>
      </c>
      <c r="E35" s="218" t="s">
        <v>209</v>
      </c>
      <c r="F35" s="218" t="s">
        <v>210</v>
      </c>
      <c r="G35" s="263" t="s">
        <v>47</v>
      </c>
      <c r="H35" s="271" t="s">
        <v>48</v>
      </c>
      <c r="I35" s="263" t="s">
        <v>49</v>
      </c>
      <c r="J35" s="263" t="s">
        <v>50</v>
      </c>
      <c r="K35" s="264" t="s">
        <v>51</v>
      </c>
      <c r="L35" s="263" t="s">
        <v>52</v>
      </c>
      <c r="M35" s="263" t="s">
        <v>53</v>
      </c>
      <c r="N35" s="263" t="s">
        <v>54</v>
      </c>
      <c r="O35" s="263" t="s">
        <v>55</v>
      </c>
      <c r="P35" s="263" t="s">
        <v>56</v>
      </c>
      <c r="Q35" s="263" t="s">
        <v>57</v>
      </c>
      <c r="R35" s="263" t="s">
        <v>58</v>
      </c>
      <c r="S35" s="263" t="s">
        <v>59</v>
      </c>
      <c r="T35" s="263" t="s">
        <v>87</v>
      </c>
    </row>
    <row r="36" spans="2:20">
      <c r="B36" s="136"/>
      <c r="C36" s="43"/>
      <c r="D36" s="43"/>
      <c r="E36" s="43"/>
      <c r="F36" s="137"/>
      <c r="G36" s="43"/>
      <c r="H36" s="200"/>
      <c r="I36" s="138"/>
      <c r="J36" s="139"/>
      <c r="K36" s="191"/>
      <c r="L36" s="140"/>
      <c r="M36" s="141"/>
      <c r="N36" s="142"/>
      <c r="O36" s="143"/>
      <c r="P36" s="142"/>
      <c r="Q36" s="144"/>
      <c r="R36" s="145"/>
      <c r="S36" s="146"/>
      <c r="T36" s="147"/>
    </row>
    <row r="37" spans="2:20">
      <c r="B37" s="286" t="s">
        <v>60</v>
      </c>
      <c r="C37" s="44" t="s">
        <v>198</v>
      </c>
      <c r="D37" s="44" t="s">
        <v>190</v>
      </c>
      <c r="E37" s="44" t="s">
        <v>175</v>
      </c>
      <c r="F37" s="47" t="s">
        <v>175</v>
      </c>
      <c r="G37" s="44" t="s">
        <v>177</v>
      </c>
      <c r="H37" s="198" t="s">
        <v>183</v>
      </c>
      <c r="I37" s="159">
        <v>250000000</v>
      </c>
      <c r="J37" s="276">
        <f>K37-I37</f>
        <v>-113277724</v>
      </c>
      <c r="K37" s="192">
        <v>136722276</v>
      </c>
      <c r="L37" s="174" t="s">
        <v>180</v>
      </c>
      <c r="M37" s="175">
        <v>1.1599999999999999E-2</v>
      </c>
      <c r="N37" s="278">
        <v>1.6793799999999998E-2</v>
      </c>
      <c r="O37" s="265" t="s">
        <v>533</v>
      </c>
      <c r="P37" s="308">
        <v>41744</v>
      </c>
      <c r="Q37" s="446">
        <v>566158.32953970402</v>
      </c>
      <c r="R37" s="150">
        <v>41821</v>
      </c>
      <c r="S37" s="76">
        <v>56523</v>
      </c>
      <c r="T37" s="151" t="s">
        <v>193</v>
      </c>
    </row>
    <row r="38" spans="2:20" ht="12.75" thickBot="1">
      <c r="B38" s="279"/>
      <c r="C38" s="280"/>
      <c r="D38" s="280"/>
      <c r="E38" s="280"/>
      <c r="F38" s="262"/>
      <c r="G38" s="280"/>
      <c r="H38" s="281"/>
      <c r="I38" s="280"/>
      <c r="J38" s="262"/>
      <c r="K38" s="282"/>
      <c r="L38" s="262"/>
      <c r="M38" s="280"/>
      <c r="N38" s="262"/>
      <c r="O38" s="280"/>
      <c r="P38" s="262"/>
      <c r="Q38" s="285"/>
      <c r="R38" s="262"/>
      <c r="S38" s="280"/>
      <c r="T38" s="284"/>
    </row>
    <row r="39" spans="2:20">
      <c r="B39" s="267"/>
      <c r="C39" s="4"/>
      <c r="D39" s="4"/>
      <c r="E39" s="4"/>
      <c r="F39" s="4"/>
      <c r="G39" s="4"/>
      <c r="H39" s="199"/>
      <c r="I39" s="111"/>
      <c r="J39" s="47"/>
      <c r="K39" s="196"/>
      <c r="L39" s="47"/>
      <c r="M39" s="47"/>
      <c r="N39" s="47"/>
      <c r="O39" s="77"/>
      <c r="P39" s="77"/>
      <c r="Q39" s="78"/>
      <c r="R39" s="79"/>
      <c r="S39" s="4"/>
      <c r="T39" s="5"/>
    </row>
    <row r="42" spans="2:20">
      <c r="B42" s="509" t="s">
        <v>451</v>
      </c>
      <c r="C42" s="483">
        <v>40807</v>
      </c>
      <c r="D42" s="483"/>
      <c r="E42" s="135"/>
      <c r="F42" s="4"/>
      <c r="G42" s="133"/>
      <c r="H42" s="199"/>
      <c r="I42" s="4"/>
      <c r="J42" s="678" t="s">
        <v>153</v>
      </c>
      <c r="K42" s="678"/>
      <c r="L42" s="4"/>
      <c r="M42" s="4"/>
      <c r="N42" s="4"/>
      <c r="O42" s="4"/>
      <c r="P42" s="4"/>
      <c r="Q42" s="4"/>
      <c r="R42" s="4"/>
      <c r="S42" s="4"/>
      <c r="T42" s="4"/>
    </row>
    <row r="43" spans="2:20" ht="10.5" customHeight="1" thickBot="1">
      <c r="B43" s="268"/>
      <c r="C43" s="268"/>
      <c r="D43" s="268"/>
      <c r="E43" s="268"/>
      <c r="F43" s="268"/>
      <c r="G43" s="133"/>
      <c r="H43" s="269"/>
      <c r="I43" s="268"/>
      <c r="J43" s="268"/>
      <c r="K43" s="270"/>
      <c r="L43" s="268"/>
      <c r="M43" s="268"/>
      <c r="N43" s="268"/>
      <c r="O43" s="268"/>
      <c r="P43" s="268"/>
      <c r="Q43" s="268"/>
      <c r="R43" s="268"/>
      <c r="S43" s="268"/>
      <c r="T43" s="268"/>
    </row>
    <row r="44" spans="2:20" ht="54" customHeight="1" thickBot="1">
      <c r="B44" s="218" t="s">
        <v>154</v>
      </c>
      <c r="C44" s="218" t="s">
        <v>482</v>
      </c>
      <c r="D44" s="218" t="s">
        <v>483</v>
      </c>
      <c r="E44" s="218" t="s">
        <v>209</v>
      </c>
      <c r="F44" s="218" t="s">
        <v>210</v>
      </c>
      <c r="G44" s="263" t="s">
        <v>47</v>
      </c>
      <c r="H44" s="271" t="s">
        <v>48</v>
      </c>
      <c r="I44" s="263" t="s">
        <v>49</v>
      </c>
      <c r="J44" s="263" t="s">
        <v>50</v>
      </c>
      <c r="K44" s="264" t="s">
        <v>51</v>
      </c>
      <c r="L44" s="263" t="s">
        <v>52</v>
      </c>
      <c r="M44" s="263" t="s">
        <v>53</v>
      </c>
      <c r="N44" s="263" t="s">
        <v>54</v>
      </c>
      <c r="O44" s="263" t="s">
        <v>55</v>
      </c>
      <c r="P44" s="263" t="s">
        <v>56</v>
      </c>
      <c r="Q44" s="263" t="s">
        <v>57</v>
      </c>
      <c r="R44" s="263" t="s">
        <v>58</v>
      </c>
      <c r="S44" s="263" t="s">
        <v>59</v>
      </c>
      <c r="T44" s="263" t="s">
        <v>87</v>
      </c>
    </row>
    <row r="45" spans="2:20">
      <c r="B45" s="136"/>
      <c r="C45" s="43"/>
      <c r="D45" s="43"/>
      <c r="E45" s="43"/>
      <c r="F45" s="137"/>
      <c r="G45" s="43"/>
      <c r="H45" s="200"/>
      <c r="I45" s="138"/>
      <c r="J45" s="139"/>
      <c r="K45" s="191"/>
      <c r="L45" s="140"/>
      <c r="M45" s="141"/>
      <c r="N45" s="142"/>
      <c r="O45" s="143"/>
      <c r="P45" s="142"/>
      <c r="Q45" s="144"/>
      <c r="R45" s="145"/>
      <c r="S45" s="146"/>
      <c r="T45" s="147"/>
    </row>
    <row r="46" spans="2:20">
      <c r="B46" s="275" t="s">
        <v>60</v>
      </c>
      <c r="C46" s="44" t="s">
        <v>199</v>
      </c>
      <c r="D46" s="44" t="s">
        <v>494</v>
      </c>
      <c r="E46" s="44" t="s">
        <v>207</v>
      </c>
      <c r="F46" s="47" t="s">
        <v>207</v>
      </c>
      <c r="G46" s="44" t="s">
        <v>176</v>
      </c>
      <c r="H46" s="198">
        <v>1.5793999999999999</v>
      </c>
      <c r="I46" s="159">
        <v>500000000</v>
      </c>
      <c r="J46" s="276">
        <f>K46-I46</f>
        <v>-500000000</v>
      </c>
      <c r="K46" s="192">
        <v>0</v>
      </c>
      <c r="L46" s="174" t="s">
        <v>179</v>
      </c>
      <c r="M46" s="175">
        <v>1.2999999999999999E-3</v>
      </c>
      <c r="N46" s="161" t="s">
        <v>183</v>
      </c>
      <c r="O46" s="161" t="s">
        <v>183</v>
      </c>
      <c r="P46" s="308"/>
      <c r="Q46" s="521" t="s">
        <v>183</v>
      </c>
      <c r="R46" s="150" t="s">
        <v>190</v>
      </c>
      <c r="S46" s="76">
        <v>41091</v>
      </c>
      <c r="T46" s="151" t="s">
        <v>197</v>
      </c>
    </row>
    <row r="47" spans="2:20">
      <c r="B47" s="275" t="s">
        <v>61</v>
      </c>
      <c r="C47" s="44" t="s">
        <v>200</v>
      </c>
      <c r="D47" s="44" t="s">
        <v>495</v>
      </c>
      <c r="E47" s="44" t="s">
        <v>175</v>
      </c>
      <c r="F47" s="47" t="s">
        <v>175</v>
      </c>
      <c r="G47" s="44" t="s">
        <v>176</v>
      </c>
      <c r="H47" s="198">
        <v>1.5767500000000001</v>
      </c>
      <c r="I47" s="159">
        <v>2000000000</v>
      </c>
      <c r="J47" s="276">
        <f t="shared" ref="J47:J51" si="2">K47-I47</f>
        <v>-519816787.47000003</v>
      </c>
      <c r="K47" s="192">
        <v>1480183212.53</v>
      </c>
      <c r="L47" s="174" t="s">
        <v>181</v>
      </c>
      <c r="M47" s="175">
        <v>1.55E-2</v>
      </c>
      <c r="N47" s="278">
        <v>1.7888999999999999E-2</v>
      </c>
      <c r="O47" s="265" t="s">
        <v>533</v>
      </c>
      <c r="P47" s="308">
        <v>41744</v>
      </c>
      <c r="Q47" s="446">
        <v>6619749.3722372912</v>
      </c>
      <c r="R47" s="150">
        <v>42005</v>
      </c>
      <c r="S47" s="76">
        <v>56523</v>
      </c>
      <c r="T47" s="151" t="s">
        <v>193</v>
      </c>
    </row>
    <row r="48" spans="2:20">
      <c r="B48" s="275" t="s">
        <v>62</v>
      </c>
      <c r="C48" s="44" t="s">
        <v>201</v>
      </c>
      <c r="D48" s="44" t="s">
        <v>496</v>
      </c>
      <c r="E48" s="44" t="s">
        <v>175</v>
      </c>
      <c r="F48" s="47" t="s">
        <v>175</v>
      </c>
      <c r="G48" s="44" t="s">
        <v>178</v>
      </c>
      <c r="H48" s="198">
        <v>0.87270000000000003</v>
      </c>
      <c r="I48" s="159">
        <v>200000000</v>
      </c>
      <c r="J48" s="276">
        <f t="shared" si="2"/>
        <v>-51981678.73999998</v>
      </c>
      <c r="K48" s="192">
        <v>148018321.26000002</v>
      </c>
      <c r="L48" s="174" t="s">
        <v>182</v>
      </c>
      <c r="M48" s="175">
        <v>1.4E-2</v>
      </c>
      <c r="N48" s="278">
        <v>1.6820000000000002E-2</v>
      </c>
      <c r="O48" s="265" t="s">
        <v>533</v>
      </c>
      <c r="P48" s="308">
        <v>41744</v>
      </c>
      <c r="Q48" s="446">
        <v>622417.04089830013</v>
      </c>
      <c r="R48" s="150">
        <v>42005</v>
      </c>
      <c r="S48" s="76">
        <v>56523</v>
      </c>
      <c r="T48" s="151" t="s">
        <v>193</v>
      </c>
    </row>
    <row r="49" spans="2:20">
      <c r="B49" s="275" t="s">
        <v>63</v>
      </c>
      <c r="C49" s="44" t="s">
        <v>202</v>
      </c>
      <c r="D49" s="44" t="s">
        <v>497</v>
      </c>
      <c r="E49" s="44" t="s">
        <v>175</v>
      </c>
      <c r="F49" s="47" t="s">
        <v>175</v>
      </c>
      <c r="G49" s="44" t="s">
        <v>177</v>
      </c>
      <c r="H49" s="198" t="s">
        <v>183</v>
      </c>
      <c r="I49" s="159">
        <v>165000000</v>
      </c>
      <c r="J49" s="276">
        <f t="shared" si="2"/>
        <v>0</v>
      </c>
      <c r="K49" s="192">
        <v>165000000</v>
      </c>
      <c r="L49" s="174" t="s">
        <v>180</v>
      </c>
      <c r="M49" s="175">
        <v>1.6500000000000001E-2</v>
      </c>
      <c r="N49" s="278">
        <v>2.1693799999999999E-2</v>
      </c>
      <c r="O49" s="265" t="s">
        <v>533</v>
      </c>
      <c r="P49" s="308">
        <v>41744</v>
      </c>
      <c r="Q49" s="446">
        <v>882610.76712328766</v>
      </c>
      <c r="R49" s="150">
        <v>42644</v>
      </c>
      <c r="S49" s="76">
        <v>56523</v>
      </c>
      <c r="T49" s="151" t="s">
        <v>193</v>
      </c>
    </row>
    <row r="50" spans="2:20" s="307" customFormat="1">
      <c r="B50" s="275" t="s">
        <v>64</v>
      </c>
      <c r="C50" s="44" t="s">
        <v>203</v>
      </c>
      <c r="D50" s="44" t="s">
        <v>498</v>
      </c>
      <c r="E50" s="44" t="s">
        <v>175</v>
      </c>
      <c r="F50" s="47" t="s">
        <v>175</v>
      </c>
      <c r="G50" s="44" t="s">
        <v>176</v>
      </c>
      <c r="H50" s="198">
        <v>1.58</v>
      </c>
      <c r="I50" s="159">
        <v>500000000</v>
      </c>
      <c r="J50" s="276">
        <f t="shared" si="2"/>
        <v>0</v>
      </c>
      <c r="K50" s="192">
        <v>500000000</v>
      </c>
      <c r="L50" s="174" t="s">
        <v>514</v>
      </c>
      <c r="M50" s="362">
        <v>0</v>
      </c>
      <c r="N50" s="456">
        <v>3.6150000000000002E-2</v>
      </c>
      <c r="O50" s="265" t="s">
        <v>619</v>
      </c>
      <c r="P50" s="308">
        <v>41835</v>
      </c>
      <c r="Q50" s="457">
        <v>8432751.3888888899</v>
      </c>
      <c r="R50" s="150">
        <v>43466</v>
      </c>
      <c r="S50" s="76">
        <v>56523</v>
      </c>
      <c r="T50" s="151" t="s">
        <v>193</v>
      </c>
    </row>
    <row r="51" spans="2:20">
      <c r="B51" s="275" t="s">
        <v>70</v>
      </c>
      <c r="C51" s="44" t="s">
        <v>204</v>
      </c>
      <c r="D51" s="44" t="s">
        <v>499</v>
      </c>
      <c r="E51" s="44" t="s">
        <v>175</v>
      </c>
      <c r="F51" s="47" t="s">
        <v>175</v>
      </c>
      <c r="G51" s="44" t="s">
        <v>176</v>
      </c>
      <c r="H51" s="198">
        <v>1.58</v>
      </c>
      <c r="I51" s="159">
        <v>250000000</v>
      </c>
      <c r="J51" s="276">
        <f t="shared" si="2"/>
        <v>0</v>
      </c>
      <c r="K51" s="192">
        <v>250000000</v>
      </c>
      <c r="L51" s="174" t="s">
        <v>181</v>
      </c>
      <c r="M51" s="175">
        <v>1.7500000000000002E-2</v>
      </c>
      <c r="N51" s="278">
        <v>1.9889E-2</v>
      </c>
      <c r="O51" s="265" t="s">
        <v>533</v>
      </c>
      <c r="P51" s="308">
        <v>41744</v>
      </c>
      <c r="Q51" s="446">
        <v>1243062.5</v>
      </c>
      <c r="R51" s="150">
        <v>43466</v>
      </c>
      <c r="S51" s="76">
        <v>56523</v>
      </c>
      <c r="T51" s="151" t="s">
        <v>193</v>
      </c>
    </row>
    <row r="52" spans="2:20" ht="12.75" thickBot="1">
      <c r="B52" s="279"/>
      <c r="C52" s="280"/>
      <c r="D52" s="280"/>
      <c r="E52" s="280"/>
      <c r="F52" s="262"/>
      <c r="G52" s="280"/>
      <c r="H52" s="281"/>
      <c r="I52" s="280"/>
      <c r="J52" s="262"/>
      <c r="K52" s="282"/>
      <c r="L52" s="262"/>
      <c r="M52" s="280"/>
      <c r="N52" s="262"/>
      <c r="O52" s="280"/>
      <c r="P52" s="262"/>
      <c r="Q52" s="285"/>
      <c r="R52" s="262"/>
      <c r="S52" s="280"/>
      <c r="T52" s="284"/>
    </row>
    <row r="53" spans="2:20">
      <c r="B53" s="267"/>
      <c r="C53" s="4"/>
      <c r="D53" s="4"/>
      <c r="E53" s="4"/>
      <c r="F53" s="4"/>
      <c r="G53" s="4"/>
      <c r="H53" s="199"/>
      <c r="I53" s="111"/>
      <c r="J53" s="47"/>
      <c r="K53" s="196"/>
      <c r="L53" s="47"/>
      <c r="M53" s="47"/>
      <c r="N53" s="47"/>
      <c r="O53" s="77"/>
      <c r="P53" s="77"/>
      <c r="Q53" s="78"/>
      <c r="R53" s="79"/>
      <c r="S53" s="4"/>
      <c r="T53" s="5"/>
    </row>
    <row r="56" spans="2:20">
      <c r="B56" s="509" t="s">
        <v>451</v>
      </c>
      <c r="C56" s="483">
        <v>40933</v>
      </c>
      <c r="D56" s="483"/>
      <c r="E56" s="135"/>
      <c r="F56" s="4"/>
      <c r="G56" s="133"/>
      <c r="H56" s="199"/>
      <c r="I56" s="4"/>
      <c r="J56" s="678" t="s">
        <v>258</v>
      </c>
      <c r="K56" s="678"/>
      <c r="L56" s="4"/>
      <c r="M56" s="4"/>
      <c r="N56" s="4"/>
      <c r="O56" s="4"/>
      <c r="P56" s="4"/>
      <c r="Q56" s="4"/>
      <c r="R56" s="4"/>
      <c r="S56" s="4"/>
      <c r="T56" s="4"/>
    </row>
    <row r="57" spans="2:20" ht="12.75" thickBot="1">
      <c r="B57" s="268"/>
      <c r="C57" s="268"/>
      <c r="D57" s="268"/>
      <c r="E57" s="268"/>
      <c r="F57" s="268"/>
      <c r="G57" s="133"/>
      <c r="H57" s="269"/>
      <c r="I57" s="268"/>
      <c r="J57" s="268"/>
      <c r="K57" s="270"/>
      <c r="L57" s="268"/>
      <c r="M57" s="268"/>
      <c r="N57" s="268"/>
      <c r="O57" s="268"/>
      <c r="P57" s="268"/>
      <c r="Q57" s="268"/>
      <c r="R57" s="268"/>
      <c r="S57" s="268"/>
      <c r="T57" s="268"/>
    </row>
    <row r="58" spans="2:20" ht="54" customHeight="1" thickBot="1">
      <c r="B58" s="218" t="s">
        <v>259</v>
      </c>
      <c r="C58" s="218" t="s">
        <v>482</v>
      </c>
      <c r="D58" s="218" t="s">
        <v>483</v>
      </c>
      <c r="E58" s="218" t="s">
        <v>209</v>
      </c>
      <c r="F58" s="218" t="s">
        <v>210</v>
      </c>
      <c r="G58" s="263" t="s">
        <v>47</v>
      </c>
      <c r="H58" s="271" t="s">
        <v>48</v>
      </c>
      <c r="I58" s="263" t="s">
        <v>49</v>
      </c>
      <c r="J58" s="263" t="s">
        <v>50</v>
      </c>
      <c r="K58" s="264" t="s">
        <v>51</v>
      </c>
      <c r="L58" s="263" t="s">
        <v>52</v>
      </c>
      <c r="M58" s="263" t="s">
        <v>53</v>
      </c>
      <c r="N58" s="263" t="s">
        <v>54</v>
      </c>
      <c r="O58" s="263" t="s">
        <v>55</v>
      </c>
      <c r="P58" s="263" t="s">
        <v>56</v>
      </c>
      <c r="Q58" s="263" t="s">
        <v>57</v>
      </c>
      <c r="R58" s="263" t="s">
        <v>58</v>
      </c>
      <c r="S58" s="263" t="s">
        <v>59</v>
      </c>
      <c r="T58" s="263" t="s">
        <v>87</v>
      </c>
    </row>
    <row r="59" spans="2:20">
      <c r="B59" s="136"/>
      <c r="C59" s="43"/>
      <c r="D59" s="43"/>
      <c r="E59" s="43"/>
      <c r="F59" s="137"/>
      <c r="G59" s="43"/>
      <c r="H59" s="200"/>
      <c r="I59" s="138"/>
      <c r="J59" s="139"/>
      <c r="K59" s="191"/>
      <c r="L59" s="140"/>
      <c r="M59" s="141"/>
      <c r="N59" s="142"/>
      <c r="O59" s="143"/>
      <c r="P59" s="142"/>
      <c r="Q59" s="144"/>
      <c r="R59" s="145"/>
      <c r="S59" s="146"/>
      <c r="T59" s="147"/>
    </row>
    <row r="60" spans="2:20">
      <c r="B60" s="275" t="s">
        <v>60</v>
      </c>
      <c r="C60" s="44" t="s">
        <v>260</v>
      </c>
      <c r="D60" s="44" t="s">
        <v>500</v>
      </c>
      <c r="E60" s="44" t="s">
        <v>207</v>
      </c>
      <c r="F60" s="47" t="s">
        <v>207</v>
      </c>
      <c r="G60" s="44" t="s">
        <v>176</v>
      </c>
      <c r="H60" s="198">
        <v>1.54</v>
      </c>
      <c r="I60" s="159">
        <v>500000000</v>
      </c>
      <c r="J60" s="276">
        <f>K60-I60</f>
        <v>-500000000</v>
      </c>
      <c r="K60" s="192">
        <v>0</v>
      </c>
      <c r="L60" s="174" t="s">
        <v>179</v>
      </c>
      <c r="M60" s="175">
        <v>2E-3</v>
      </c>
      <c r="N60" s="161" t="s">
        <v>183</v>
      </c>
      <c r="O60" s="161" t="s">
        <v>183</v>
      </c>
      <c r="P60" s="161" t="s">
        <v>183</v>
      </c>
      <c r="Q60" s="521" t="s">
        <v>183</v>
      </c>
      <c r="R60" s="150" t="s">
        <v>190</v>
      </c>
      <c r="S60" s="76">
        <v>41275</v>
      </c>
      <c r="T60" s="151" t="s">
        <v>197</v>
      </c>
    </row>
    <row r="61" spans="2:20">
      <c r="B61" s="275" t="s">
        <v>61</v>
      </c>
      <c r="C61" s="44" t="s">
        <v>261</v>
      </c>
      <c r="D61" s="44" t="s">
        <v>501</v>
      </c>
      <c r="E61" s="44" t="s">
        <v>175</v>
      </c>
      <c r="F61" s="47" t="s">
        <v>175</v>
      </c>
      <c r="G61" s="44" t="s">
        <v>176</v>
      </c>
      <c r="H61" s="198">
        <v>1.54</v>
      </c>
      <c r="I61" s="159">
        <v>500000000</v>
      </c>
      <c r="J61" s="276">
        <f t="shared" ref="J61:J66" si="3">K61-I61</f>
        <v>-98081023.460000038</v>
      </c>
      <c r="K61" s="192">
        <v>401918976.53999996</v>
      </c>
      <c r="L61" s="174" t="s">
        <v>181</v>
      </c>
      <c r="M61" s="175">
        <v>1.6500000000000001E-2</v>
      </c>
      <c r="N61" s="278">
        <v>1.8889E-2</v>
      </c>
      <c r="O61" s="265" t="s">
        <v>533</v>
      </c>
      <c r="P61" s="308">
        <v>41744</v>
      </c>
      <c r="Q61" s="446">
        <v>1897961.8869660147</v>
      </c>
      <c r="R61" s="150">
        <v>42095</v>
      </c>
      <c r="S61" s="76">
        <v>56523</v>
      </c>
      <c r="T61" s="151" t="s">
        <v>193</v>
      </c>
    </row>
    <row r="62" spans="2:20">
      <c r="B62" s="275" t="s">
        <v>62</v>
      </c>
      <c r="C62" s="44" t="s">
        <v>262</v>
      </c>
      <c r="D62" s="44" t="s">
        <v>502</v>
      </c>
      <c r="E62" s="44" t="s">
        <v>175</v>
      </c>
      <c r="F62" s="47" t="s">
        <v>175</v>
      </c>
      <c r="G62" s="44" t="s">
        <v>178</v>
      </c>
      <c r="H62" s="198">
        <v>0.83</v>
      </c>
      <c r="I62" s="159">
        <v>1200000000</v>
      </c>
      <c r="J62" s="276">
        <f t="shared" si="3"/>
        <v>-235394456.27999997</v>
      </c>
      <c r="K62" s="192">
        <v>964605543.72000003</v>
      </c>
      <c r="L62" s="174" t="s">
        <v>182</v>
      </c>
      <c r="M62" s="175">
        <v>1.55E-2</v>
      </c>
      <c r="N62" s="278">
        <v>1.8319999999999999E-2</v>
      </c>
      <c r="O62" s="265" t="s">
        <v>533</v>
      </c>
      <c r="P62" s="308">
        <v>41744</v>
      </c>
      <c r="Q62" s="446">
        <v>4417893.3902375996</v>
      </c>
      <c r="R62" s="150">
        <v>42095</v>
      </c>
      <c r="S62" s="76">
        <v>56523</v>
      </c>
      <c r="T62" s="151" t="s">
        <v>193</v>
      </c>
    </row>
    <row r="63" spans="2:20">
      <c r="B63" s="275" t="s">
        <v>63</v>
      </c>
      <c r="C63" s="44" t="s">
        <v>263</v>
      </c>
      <c r="D63" s="44" t="s">
        <v>503</v>
      </c>
      <c r="E63" s="44" t="s">
        <v>175</v>
      </c>
      <c r="F63" s="47" t="s">
        <v>175</v>
      </c>
      <c r="G63" s="44" t="s">
        <v>177</v>
      </c>
      <c r="H63" s="198" t="s">
        <v>183</v>
      </c>
      <c r="I63" s="159">
        <v>175000000</v>
      </c>
      <c r="J63" s="276">
        <f t="shared" si="3"/>
        <v>-34328358.210000008</v>
      </c>
      <c r="K63" s="192">
        <v>140671641.78999999</v>
      </c>
      <c r="L63" s="174" t="s">
        <v>180</v>
      </c>
      <c r="M63" s="175">
        <v>1.7500000000000002E-2</v>
      </c>
      <c r="N63" s="278">
        <v>2.26938E-2</v>
      </c>
      <c r="O63" s="265" t="s">
        <v>533</v>
      </c>
      <c r="P63" s="308">
        <v>41744</v>
      </c>
      <c r="Q63" s="446">
        <v>787160.73808452371</v>
      </c>
      <c r="R63" s="150">
        <v>42095</v>
      </c>
      <c r="S63" s="76">
        <v>56523</v>
      </c>
      <c r="T63" s="151" t="s">
        <v>193</v>
      </c>
    </row>
    <row r="64" spans="2:20">
      <c r="B64" s="275" t="s">
        <v>64</v>
      </c>
      <c r="C64" s="44" t="s">
        <v>264</v>
      </c>
      <c r="D64" s="44" t="s">
        <v>504</v>
      </c>
      <c r="E64" s="44" t="s">
        <v>175</v>
      </c>
      <c r="F64" s="47" t="s">
        <v>175</v>
      </c>
      <c r="G64" s="44" t="s">
        <v>265</v>
      </c>
      <c r="H64" s="198">
        <v>118</v>
      </c>
      <c r="I64" s="159">
        <v>20000000000</v>
      </c>
      <c r="J64" s="276">
        <f t="shared" si="3"/>
        <v>-3923240938.0800018</v>
      </c>
      <c r="K64" s="192">
        <v>16076759061.919998</v>
      </c>
      <c r="L64" s="174" t="s">
        <v>266</v>
      </c>
      <c r="M64" s="175">
        <v>1.2500000000000001E-2</v>
      </c>
      <c r="N64" s="278">
        <v>1.3935700000000001E-2</v>
      </c>
      <c r="O64" s="265" t="s">
        <v>533</v>
      </c>
      <c r="P64" s="308">
        <v>41744</v>
      </c>
      <c r="Q64" s="446">
        <v>56010222.814799629</v>
      </c>
      <c r="R64" s="150">
        <v>42095</v>
      </c>
      <c r="S64" s="76">
        <v>56523</v>
      </c>
      <c r="T64" s="151" t="s">
        <v>193</v>
      </c>
    </row>
    <row r="65" spans="2:20">
      <c r="B65" s="275" t="s">
        <v>70</v>
      </c>
      <c r="C65" s="44" t="s">
        <v>267</v>
      </c>
      <c r="D65" s="44" t="s">
        <v>505</v>
      </c>
      <c r="E65" s="44" t="s">
        <v>175</v>
      </c>
      <c r="F65" s="47" t="s">
        <v>175</v>
      </c>
      <c r="G65" s="44" t="s">
        <v>177</v>
      </c>
      <c r="H65" s="198" t="s">
        <v>183</v>
      </c>
      <c r="I65" s="159">
        <v>215000000</v>
      </c>
      <c r="J65" s="276">
        <f t="shared" si="3"/>
        <v>0</v>
      </c>
      <c r="K65" s="192">
        <v>215000000</v>
      </c>
      <c r="L65" s="174" t="s">
        <v>180</v>
      </c>
      <c r="M65" s="175">
        <v>1.8499999999999999E-2</v>
      </c>
      <c r="N65" s="278">
        <v>2.3693800000000001E-2</v>
      </c>
      <c r="O65" s="265" t="s">
        <v>533</v>
      </c>
      <c r="P65" s="308">
        <v>41744</v>
      </c>
      <c r="Q65" s="446">
        <v>1256095.9726027399</v>
      </c>
      <c r="R65" s="150">
        <v>42917</v>
      </c>
      <c r="S65" s="76">
        <v>56523</v>
      </c>
      <c r="T65" s="151" t="s">
        <v>193</v>
      </c>
    </row>
    <row r="66" spans="2:20">
      <c r="B66" s="275" t="s">
        <v>67</v>
      </c>
      <c r="C66" s="44" t="s">
        <v>268</v>
      </c>
      <c r="D66" s="44" t="s">
        <v>190</v>
      </c>
      <c r="E66" s="44" t="s">
        <v>190</v>
      </c>
      <c r="F66" s="47" t="s">
        <v>190</v>
      </c>
      <c r="G66" s="44" t="s">
        <v>177</v>
      </c>
      <c r="H66" s="198" t="s">
        <v>183</v>
      </c>
      <c r="I66" s="159">
        <v>610000000</v>
      </c>
      <c r="J66" s="276">
        <f t="shared" si="3"/>
        <v>0</v>
      </c>
      <c r="K66" s="192">
        <v>610000000</v>
      </c>
      <c r="L66" s="174" t="s">
        <v>180</v>
      </c>
      <c r="M66" s="175">
        <v>8.9999999999999993E-3</v>
      </c>
      <c r="N66" s="278">
        <v>1.4193799999999999E-2</v>
      </c>
      <c r="O66" s="265" t="s">
        <v>533</v>
      </c>
      <c r="P66" s="308">
        <v>41744</v>
      </c>
      <c r="Q66" s="446">
        <v>2134903.0684931506</v>
      </c>
      <c r="R66" s="150" t="s">
        <v>190</v>
      </c>
      <c r="S66" s="76">
        <v>56523</v>
      </c>
      <c r="T66" s="151" t="s">
        <v>192</v>
      </c>
    </row>
    <row r="67" spans="2:20" ht="12.75" thickBot="1">
      <c r="B67" s="279"/>
      <c r="C67" s="280"/>
      <c r="D67" s="280"/>
      <c r="E67" s="280"/>
      <c r="F67" s="262"/>
      <c r="G67" s="280"/>
      <c r="H67" s="281"/>
      <c r="I67" s="280"/>
      <c r="J67" s="262"/>
      <c r="K67" s="282"/>
      <c r="L67" s="262"/>
      <c r="M67" s="280"/>
      <c r="N67" s="262"/>
      <c r="O67" s="280"/>
      <c r="P67" s="262"/>
      <c r="Q67" s="285"/>
      <c r="R67" s="262"/>
      <c r="S67" s="280"/>
      <c r="T67" s="284"/>
    </row>
    <row r="68" spans="2:20">
      <c r="B68" s="267"/>
      <c r="C68" s="4"/>
      <c r="D68" s="4"/>
      <c r="E68" s="4"/>
      <c r="F68" s="4"/>
      <c r="G68" s="4"/>
      <c r="H68" s="199"/>
      <c r="I68" s="111"/>
      <c r="J68" s="47"/>
      <c r="K68" s="196"/>
      <c r="L68" s="47"/>
      <c r="M68" s="434"/>
      <c r="N68" s="47"/>
      <c r="O68" s="77"/>
      <c r="P68" s="77"/>
      <c r="Q68" s="78"/>
      <c r="R68" s="79"/>
      <c r="S68" s="4"/>
      <c r="T68" s="5"/>
    </row>
    <row r="69" spans="2:20">
      <c r="M69" s="435"/>
      <c r="N69" s="436"/>
      <c r="O69" s="436"/>
    </row>
    <row r="70" spans="2:20">
      <c r="P70" s="306"/>
      <c r="Q70" s="437"/>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8" scale="57" orientation="landscape" r:id="rId1"/>
  <headerFooter scaleWithDoc="0">
    <oddHeader>&amp;C&amp;"-,Regular"&amp;8Holmes Master Trust Investor Report - January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U57"/>
  <sheetViews>
    <sheetView view="pageLayout" zoomScale="80" zoomScaleNormal="70" zoomScaleSheetLayoutView="80" zoomScalePageLayoutView="80" workbookViewId="0">
      <selection activeCell="D32" sqref="D32"/>
    </sheetView>
  </sheetViews>
  <sheetFormatPr defaultRowHeight="12"/>
  <cols>
    <col min="2" max="2" width="29.28515625" customWidth="1"/>
    <col min="3" max="3" width="18.140625" bestFit="1" customWidth="1"/>
    <col min="4" max="4" width="18.140625" style="519" customWidth="1"/>
    <col min="5" max="5" width="20.5703125" customWidth="1"/>
    <col min="6" max="6" width="19.85546875" customWidth="1"/>
    <col min="7" max="7" width="17.7109375" bestFit="1" customWidth="1"/>
    <col min="8" max="8" width="17.7109375" style="201" customWidth="1"/>
    <col min="9" max="9" width="17.140625" customWidth="1"/>
    <col min="10" max="10" width="15" customWidth="1"/>
    <col min="11" max="11" width="16.42578125" style="19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30" t="s">
        <v>46</v>
      </c>
      <c r="C2" s="41"/>
      <c r="D2" s="41"/>
      <c r="E2" s="41"/>
      <c r="F2" s="131"/>
      <c r="G2" s="74"/>
      <c r="H2" s="197"/>
      <c r="I2" s="74"/>
      <c r="J2" s="74"/>
      <c r="K2" s="189"/>
      <c r="L2" s="74"/>
      <c r="M2" s="74"/>
      <c r="N2" s="74"/>
      <c r="O2" s="74"/>
      <c r="P2" s="74"/>
      <c r="Q2" s="74"/>
      <c r="R2" s="74"/>
      <c r="S2" s="74"/>
      <c r="T2" s="132"/>
      <c r="U2" s="132"/>
    </row>
    <row r="3" spans="1:21">
      <c r="A3" s="307"/>
    </row>
    <row r="4" spans="1:21">
      <c r="A4" s="307"/>
    </row>
    <row r="5" spans="1:21">
      <c r="A5" s="307"/>
      <c r="B5" s="509" t="s">
        <v>451</v>
      </c>
      <c r="C5" s="483" t="s">
        <v>384</v>
      </c>
      <c r="D5" s="483"/>
      <c r="E5" s="135"/>
      <c r="F5" s="4"/>
      <c r="G5" s="133"/>
      <c r="H5" s="199"/>
      <c r="I5" s="4"/>
      <c r="J5" s="678" t="s">
        <v>283</v>
      </c>
      <c r="K5" s="678"/>
      <c r="L5" s="4"/>
      <c r="M5" s="4"/>
      <c r="N5" s="4"/>
      <c r="O5" s="4"/>
      <c r="P5" s="4"/>
      <c r="Q5" s="4"/>
      <c r="R5" s="4"/>
      <c r="S5" s="4"/>
      <c r="T5" s="4"/>
    </row>
    <row r="6" spans="1:21" ht="12.75" thickBot="1">
      <c r="A6" s="307"/>
      <c r="B6" s="268"/>
      <c r="C6" s="268"/>
      <c r="D6" s="268"/>
      <c r="E6" s="268"/>
      <c r="F6" s="268"/>
      <c r="G6" s="133"/>
      <c r="H6" s="269"/>
      <c r="I6" s="268"/>
      <c r="J6" s="268"/>
      <c r="K6" s="270"/>
      <c r="L6" s="268"/>
      <c r="M6" s="268"/>
      <c r="N6" s="268"/>
      <c r="O6" s="268"/>
      <c r="P6" s="268"/>
      <c r="Q6" s="268"/>
      <c r="R6" s="268"/>
      <c r="S6" s="268"/>
      <c r="T6" s="268"/>
    </row>
    <row r="7" spans="1:21" ht="54" customHeight="1" thickBot="1">
      <c r="A7" s="307"/>
      <c r="B7" s="218" t="s">
        <v>280</v>
      </c>
      <c r="C7" s="218" t="s">
        <v>482</v>
      </c>
      <c r="D7" s="218" t="s">
        <v>483</v>
      </c>
      <c r="E7" s="218" t="s">
        <v>209</v>
      </c>
      <c r="F7" s="218" t="s">
        <v>210</v>
      </c>
      <c r="G7" s="263" t="s">
        <v>47</v>
      </c>
      <c r="H7" s="271" t="s">
        <v>48</v>
      </c>
      <c r="I7" s="263" t="s">
        <v>49</v>
      </c>
      <c r="J7" s="263" t="s">
        <v>50</v>
      </c>
      <c r="K7" s="264" t="s">
        <v>51</v>
      </c>
      <c r="L7" s="263" t="s">
        <v>52</v>
      </c>
      <c r="M7" s="263" t="s">
        <v>53</v>
      </c>
      <c r="N7" s="263" t="s">
        <v>54</v>
      </c>
      <c r="O7" s="263" t="s">
        <v>55</v>
      </c>
      <c r="P7" s="263" t="s">
        <v>56</v>
      </c>
      <c r="Q7" s="263" t="s">
        <v>57</v>
      </c>
      <c r="R7" s="263" t="s">
        <v>58</v>
      </c>
      <c r="S7" s="263" t="s">
        <v>59</v>
      </c>
      <c r="T7" s="263" t="s">
        <v>87</v>
      </c>
    </row>
    <row r="8" spans="1:21">
      <c r="A8" s="307"/>
      <c r="B8" s="136"/>
      <c r="C8" s="43"/>
      <c r="D8" s="43"/>
      <c r="E8" s="43"/>
      <c r="F8" s="137"/>
      <c r="G8" s="43"/>
      <c r="H8" s="200"/>
      <c r="I8" s="138"/>
      <c r="J8" s="139"/>
      <c r="K8" s="191"/>
      <c r="L8" s="140"/>
      <c r="M8" s="141"/>
      <c r="N8" s="142"/>
      <c r="O8" s="143"/>
      <c r="P8" s="142"/>
      <c r="Q8" s="144"/>
      <c r="R8" s="145"/>
      <c r="S8" s="146"/>
      <c r="T8" s="146"/>
    </row>
    <row r="9" spans="1:21">
      <c r="A9" s="307"/>
      <c r="B9" s="275" t="s">
        <v>60</v>
      </c>
      <c r="C9" s="44" t="s">
        <v>281</v>
      </c>
      <c r="D9" s="44" t="s">
        <v>190</v>
      </c>
      <c r="E9" s="44" t="s">
        <v>175</v>
      </c>
      <c r="F9" s="47" t="s">
        <v>175</v>
      </c>
      <c r="G9" s="44" t="s">
        <v>176</v>
      </c>
      <c r="H9" s="198">
        <v>1.5920000000000001</v>
      </c>
      <c r="I9" s="159">
        <v>1250000000</v>
      </c>
      <c r="J9" s="276">
        <v>0</v>
      </c>
      <c r="K9" s="192">
        <v>1250000000</v>
      </c>
      <c r="L9" s="174" t="s">
        <v>181</v>
      </c>
      <c r="M9" s="175">
        <v>1.55E-2</v>
      </c>
      <c r="N9" s="278">
        <v>1.7888999999999999E-2</v>
      </c>
      <c r="O9" s="265" t="s">
        <v>533</v>
      </c>
      <c r="P9" s="308">
        <v>41744</v>
      </c>
      <c r="Q9" s="446">
        <v>5590312.5</v>
      </c>
      <c r="R9" s="150">
        <v>43023</v>
      </c>
      <c r="S9" s="76">
        <v>56523</v>
      </c>
      <c r="T9" s="76" t="s">
        <v>193</v>
      </c>
    </row>
    <row r="10" spans="1:21">
      <c r="A10" s="307"/>
      <c r="B10" s="275" t="s">
        <v>67</v>
      </c>
      <c r="C10" s="44" t="s">
        <v>282</v>
      </c>
      <c r="D10" s="44" t="s">
        <v>190</v>
      </c>
      <c r="E10" s="44" t="s">
        <v>190</v>
      </c>
      <c r="F10" s="47" t="s">
        <v>190</v>
      </c>
      <c r="G10" s="44" t="s">
        <v>177</v>
      </c>
      <c r="H10" s="198" t="s">
        <v>183</v>
      </c>
      <c r="I10" s="159">
        <v>175000000</v>
      </c>
      <c r="J10" s="276">
        <v>0</v>
      </c>
      <c r="K10" s="192">
        <v>175000000</v>
      </c>
      <c r="L10" s="174" t="s">
        <v>180</v>
      </c>
      <c r="M10" s="175">
        <v>8.9999999999999993E-3</v>
      </c>
      <c r="N10" s="278">
        <v>1.4193799999999999E-2</v>
      </c>
      <c r="O10" s="265" t="s">
        <v>533</v>
      </c>
      <c r="P10" s="308">
        <v>41744</v>
      </c>
      <c r="Q10" s="446">
        <v>612472.191780822</v>
      </c>
      <c r="R10" s="150" t="s">
        <v>190</v>
      </c>
      <c r="S10" s="76">
        <v>56523</v>
      </c>
      <c r="T10" s="76" t="s">
        <v>192</v>
      </c>
    </row>
    <row r="11" spans="1:21" ht="12.75" thickBot="1">
      <c r="A11" s="307"/>
      <c r="B11" s="279"/>
      <c r="C11" s="280"/>
      <c r="D11" s="280"/>
      <c r="E11" s="280"/>
      <c r="F11" s="262"/>
      <c r="G11" s="280"/>
      <c r="H11" s="281"/>
      <c r="I11" s="280"/>
      <c r="J11" s="262"/>
      <c r="K11" s="282"/>
      <c r="L11" s="262"/>
      <c r="M11" s="280"/>
      <c r="N11" s="262"/>
      <c r="O11" s="280"/>
      <c r="P11" s="262"/>
      <c r="Q11" s="285"/>
      <c r="R11" s="262"/>
      <c r="S11" s="280"/>
      <c r="T11" s="280"/>
    </row>
    <row r="12" spans="1:21">
      <c r="B12" s="267"/>
      <c r="C12" s="4"/>
      <c r="D12" s="4"/>
      <c r="E12" s="4"/>
      <c r="F12" s="4"/>
      <c r="G12" s="4"/>
      <c r="H12" s="199"/>
      <c r="I12" s="111"/>
      <c r="J12" s="47"/>
      <c r="K12" s="196"/>
      <c r="L12" s="47"/>
      <c r="M12" s="47"/>
      <c r="N12" s="47"/>
      <c r="O12" s="77"/>
      <c r="P12" s="77"/>
      <c r="Q12" s="78"/>
      <c r="R12" s="79"/>
      <c r="S12" s="4"/>
      <c r="T12" s="5"/>
    </row>
    <row r="13" spans="1:21">
      <c r="N13" s="321"/>
    </row>
    <row r="15" spans="1:21">
      <c r="B15" s="509" t="s">
        <v>451</v>
      </c>
      <c r="C15" s="483">
        <v>41068</v>
      </c>
      <c r="D15" s="483"/>
      <c r="E15" s="135">
        <v>41670</v>
      </c>
      <c r="F15" s="4"/>
      <c r="G15" s="133"/>
      <c r="H15" s="199"/>
      <c r="I15" s="4"/>
      <c r="J15" s="678" t="s">
        <v>291</v>
      </c>
      <c r="K15" s="678"/>
      <c r="L15" s="4"/>
      <c r="M15" s="4"/>
      <c r="N15" s="4"/>
      <c r="O15" s="4"/>
      <c r="P15" s="4"/>
      <c r="Q15" s="4"/>
      <c r="R15" s="4"/>
      <c r="S15" s="4"/>
      <c r="T15" s="4"/>
    </row>
    <row r="16" spans="1:21" ht="12.75" thickBot="1">
      <c r="B16" s="268"/>
      <c r="C16" s="268"/>
      <c r="D16" s="268"/>
      <c r="E16" s="268" t="s">
        <v>519</v>
      </c>
      <c r="F16" s="268"/>
      <c r="G16" s="133"/>
      <c r="H16" s="269"/>
      <c r="I16" s="268"/>
      <c r="J16" s="268"/>
      <c r="K16" s="270"/>
      <c r="L16" s="268"/>
      <c r="M16" s="268"/>
      <c r="N16" s="268"/>
      <c r="O16" s="268"/>
      <c r="P16" s="268"/>
      <c r="Q16" s="268"/>
      <c r="R16" s="268"/>
      <c r="S16" s="268"/>
      <c r="T16" s="268"/>
    </row>
    <row r="17" spans="1:20" ht="54" customHeight="1" thickBot="1">
      <c r="A17" s="307"/>
      <c r="B17" s="218" t="s">
        <v>286</v>
      </c>
      <c r="C17" s="218" t="s">
        <v>482</v>
      </c>
      <c r="D17" s="218" t="s">
        <v>483</v>
      </c>
      <c r="E17" s="602">
        <v>41647</v>
      </c>
      <c r="F17" s="218" t="s">
        <v>210</v>
      </c>
      <c r="G17" s="263" t="s">
        <v>47</v>
      </c>
      <c r="H17" s="271" t="s">
        <v>48</v>
      </c>
      <c r="I17" s="263" t="s">
        <v>49</v>
      </c>
      <c r="J17" s="263" t="s">
        <v>50</v>
      </c>
      <c r="K17" s="264" t="s">
        <v>51</v>
      </c>
      <c r="L17" s="263" t="s">
        <v>52</v>
      </c>
      <c r="M17" s="263" t="s">
        <v>53</v>
      </c>
      <c r="N17" s="263" t="s">
        <v>54</v>
      </c>
      <c r="O17" s="263" t="s">
        <v>55</v>
      </c>
      <c r="P17" s="263" t="s">
        <v>56</v>
      </c>
      <c r="Q17" s="263" t="s">
        <v>57</v>
      </c>
      <c r="R17" s="263" t="s">
        <v>58</v>
      </c>
      <c r="S17" s="263" t="s">
        <v>59</v>
      </c>
      <c r="T17" s="263" t="s">
        <v>87</v>
      </c>
    </row>
    <row r="18" spans="1:20">
      <c r="B18" s="136"/>
      <c r="C18" s="43"/>
      <c r="D18" s="43"/>
      <c r="E18" s="43"/>
      <c r="F18" s="137"/>
      <c r="G18" s="43"/>
      <c r="H18" s="200"/>
      <c r="I18" s="138"/>
      <c r="J18" s="139"/>
      <c r="K18" s="191"/>
      <c r="L18" s="140"/>
      <c r="M18" s="141"/>
      <c r="N18" s="142"/>
      <c r="O18" s="143"/>
      <c r="P18" s="142"/>
      <c r="Q18" s="144"/>
      <c r="R18" s="145"/>
      <c r="S18" s="146"/>
      <c r="T18" s="146"/>
    </row>
    <row r="19" spans="1:20">
      <c r="B19" s="275" t="s">
        <v>60</v>
      </c>
      <c r="C19" s="44" t="s">
        <v>506</v>
      </c>
      <c r="D19" s="44" t="s">
        <v>289</v>
      </c>
      <c r="E19" s="44" t="s">
        <v>175</v>
      </c>
      <c r="F19" s="47" t="s">
        <v>175</v>
      </c>
      <c r="G19" s="44" t="s">
        <v>177</v>
      </c>
      <c r="H19" s="198" t="s">
        <v>183</v>
      </c>
      <c r="I19" s="159">
        <v>515000000</v>
      </c>
      <c r="J19" s="276">
        <v>0</v>
      </c>
      <c r="K19" s="192">
        <v>515000000</v>
      </c>
      <c r="L19" s="174" t="s">
        <v>180</v>
      </c>
      <c r="M19" s="175">
        <v>1.55E-2</v>
      </c>
      <c r="N19" s="278">
        <v>2.0693799999999998E-2</v>
      </c>
      <c r="O19" s="265" t="s">
        <v>533</v>
      </c>
      <c r="P19" s="308">
        <v>41744</v>
      </c>
      <c r="Q19" s="446">
        <v>2627829.1232876712</v>
      </c>
      <c r="R19" s="150">
        <v>43023</v>
      </c>
      <c r="S19" s="76">
        <v>56523</v>
      </c>
      <c r="T19" s="76" t="s">
        <v>193</v>
      </c>
    </row>
    <row r="20" spans="1:20">
      <c r="B20" s="275" t="s">
        <v>287</v>
      </c>
      <c r="C20" s="44" t="s">
        <v>290</v>
      </c>
      <c r="D20" s="44" t="s">
        <v>507</v>
      </c>
      <c r="E20" s="44" t="s">
        <v>184</v>
      </c>
      <c r="F20" s="44" t="s">
        <v>184</v>
      </c>
      <c r="G20" s="44" t="s">
        <v>176</v>
      </c>
      <c r="H20" s="198">
        <v>1.5525</v>
      </c>
      <c r="I20" s="159">
        <v>140000000</v>
      </c>
      <c r="J20" s="276">
        <v>0</v>
      </c>
      <c r="K20" s="192">
        <v>140000000</v>
      </c>
      <c r="L20" s="174" t="s">
        <v>181</v>
      </c>
      <c r="M20" s="175">
        <v>2.1999999999999999E-2</v>
      </c>
      <c r="N20" s="278">
        <v>2.4388999999999997E-2</v>
      </c>
      <c r="O20" s="265" t="s">
        <v>533</v>
      </c>
      <c r="P20" s="308">
        <v>41744</v>
      </c>
      <c r="Q20" s="446">
        <v>853615</v>
      </c>
      <c r="R20" s="150">
        <v>43023</v>
      </c>
      <c r="S20" s="76">
        <v>56523</v>
      </c>
      <c r="T20" s="76" t="s">
        <v>193</v>
      </c>
    </row>
    <row r="21" spans="1:20">
      <c r="B21" s="275" t="s">
        <v>288</v>
      </c>
      <c r="C21" s="44" t="s">
        <v>508</v>
      </c>
      <c r="D21" s="44" t="s">
        <v>311</v>
      </c>
      <c r="E21" s="44" t="s">
        <v>184</v>
      </c>
      <c r="F21" s="44" t="s">
        <v>184</v>
      </c>
      <c r="G21" s="44" t="s">
        <v>177</v>
      </c>
      <c r="H21" s="198" t="s">
        <v>183</v>
      </c>
      <c r="I21" s="159">
        <v>33000000</v>
      </c>
      <c r="J21" s="276">
        <v>0</v>
      </c>
      <c r="K21" s="192">
        <v>33000000</v>
      </c>
      <c r="L21" s="174" t="s">
        <v>180</v>
      </c>
      <c r="M21" s="175">
        <v>2.35E-2</v>
      </c>
      <c r="N21" s="278">
        <v>2.8693799999999998E-2</v>
      </c>
      <c r="O21" s="265" t="s">
        <v>533</v>
      </c>
      <c r="P21" s="308">
        <v>41744</v>
      </c>
      <c r="Q21" s="446">
        <v>233481.05753424656</v>
      </c>
      <c r="R21" s="150">
        <v>43023</v>
      </c>
      <c r="S21" s="76">
        <v>56523</v>
      </c>
      <c r="T21" s="76" t="s">
        <v>193</v>
      </c>
    </row>
    <row r="22" spans="1:20" ht="12.75" thickBot="1">
      <c r="B22" s="279"/>
      <c r="C22" s="324"/>
      <c r="D22" s="324"/>
      <c r="E22" s="280"/>
      <c r="F22" s="262"/>
      <c r="G22" s="280"/>
      <c r="H22" s="281"/>
      <c r="I22" s="280"/>
      <c r="J22" s="262"/>
      <c r="K22" s="282"/>
      <c r="L22" s="262"/>
      <c r="M22" s="280"/>
      <c r="N22" s="262"/>
      <c r="O22" s="280"/>
      <c r="P22" s="262"/>
      <c r="Q22" s="285"/>
      <c r="R22" s="262"/>
      <c r="S22" s="280"/>
      <c r="T22" s="280"/>
    </row>
    <row r="23" spans="1:20">
      <c r="B23" s="267"/>
      <c r="C23" s="4"/>
      <c r="D23" s="4"/>
      <c r="E23" s="4"/>
      <c r="F23" s="4"/>
      <c r="G23" s="4"/>
      <c r="H23" s="199"/>
      <c r="I23" s="111"/>
      <c r="J23" s="47"/>
      <c r="K23" s="196"/>
      <c r="L23" s="47"/>
      <c r="M23" s="47"/>
      <c r="N23" s="47"/>
      <c r="O23" s="77"/>
      <c r="P23" s="77"/>
      <c r="Q23" s="78"/>
      <c r="R23" s="79"/>
      <c r="S23" s="4"/>
      <c r="T23" s="5"/>
    </row>
    <row r="26" spans="1:20" ht="16.5" customHeight="1">
      <c r="B26" s="509" t="s">
        <v>451</v>
      </c>
      <c r="C26" s="135" t="s">
        <v>385</v>
      </c>
      <c r="D26" s="135"/>
      <c r="E26" s="135"/>
      <c r="F26" s="4"/>
      <c r="G26" s="119"/>
      <c r="H26" s="199"/>
      <c r="I26" s="4"/>
      <c r="J26" s="678" t="s">
        <v>300</v>
      </c>
      <c r="K26" s="678"/>
      <c r="L26" s="4"/>
      <c r="M26" s="4"/>
      <c r="N26" s="4"/>
      <c r="O26" s="4"/>
      <c r="P26" s="4"/>
      <c r="Q26" s="4"/>
      <c r="R26" s="4"/>
      <c r="S26" s="4"/>
      <c r="T26" s="4"/>
    </row>
    <row r="27" spans="1:20" ht="12.75" thickBot="1">
      <c r="B27" s="268"/>
      <c r="C27" s="268"/>
      <c r="D27" s="268"/>
      <c r="E27" s="268"/>
      <c r="F27" s="268"/>
      <c r="G27" s="133"/>
      <c r="H27" s="269"/>
      <c r="I27" s="268"/>
      <c r="J27" s="268"/>
      <c r="K27" s="270"/>
      <c r="L27" s="268"/>
      <c r="M27" s="268"/>
      <c r="N27" s="268"/>
      <c r="O27" s="268"/>
      <c r="P27" s="268"/>
      <c r="Q27" s="268"/>
      <c r="R27" s="268"/>
      <c r="S27" s="268"/>
      <c r="T27" s="268"/>
    </row>
    <row r="28" spans="1:20" ht="54" customHeight="1" thickBot="1">
      <c r="A28" s="307"/>
      <c r="B28" s="218" t="s">
        <v>299</v>
      </c>
      <c r="C28" s="218" t="s">
        <v>482</v>
      </c>
      <c r="D28" s="218" t="s">
        <v>483</v>
      </c>
      <c r="E28" s="218" t="s">
        <v>209</v>
      </c>
      <c r="F28" s="218" t="s">
        <v>210</v>
      </c>
      <c r="G28" s="263" t="s">
        <v>47</v>
      </c>
      <c r="H28" s="271" t="s">
        <v>48</v>
      </c>
      <c r="I28" s="263" t="s">
        <v>49</v>
      </c>
      <c r="J28" s="263" t="s">
        <v>50</v>
      </c>
      <c r="K28" s="264" t="s">
        <v>51</v>
      </c>
      <c r="L28" s="263" t="s">
        <v>52</v>
      </c>
      <c r="M28" s="263" t="s">
        <v>53</v>
      </c>
      <c r="N28" s="263" t="s">
        <v>54</v>
      </c>
      <c r="O28" s="263" t="s">
        <v>55</v>
      </c>
      <c r="P28" s="263" t="s">
        <v>56</v>
      </c>
      <c r="Q28" s="263" t="s">
        <v>57</v>
      </c>
      <c r="R28" s="263" t="s">
        <v>58</v>
      </c>
      <c r="S28" s="263" t="s">
        <v>59</v>
      </c>
      <c r="T28" s="263" t="s">
        <v>87</v>
      </c>
    </row>
    <row r="29" spans="1:20">
      <c r="B29" s="136"/>
      <c r="C29" s="43"/>
      <c r="D29" s="43"/>
      <c r="E29" s="43"/>
      <c r="F29" s="137"/>
      <c r="G29" s="43"/>
      <c r="H29" s="200"/>
      <c r="I29" s="138"/>
      <c r="J29" s="139"/>
      <c r="K29" s="191"/>
      <c r="L29" s="140"/>
      <c r="M29" s="141"/>
      <c r="N29" s="142"/>
      <c r="O29" s="143"/>
      <c r="P29" s="142"/>
      <c r="Q29" s="144"/>
      <c r="R29" s="145"/>
      <c r="S29" s="146"/>
      <c r="T29" s="146"/>
    </row>
    <row r="30" spans="1:20">
      <c r="B30" s="275" t="s">
        <v>60</v>
      </c>
      <c r="C30" s="44" t="s">
        <v>301</v>
      </c>
      <c r="D30" s="44" t="s">
        <v>190</v>
      </c>
      <c r="E30" s="44" t="s">
        <v>175</v>
      </c>
      <c r="F30" s="47" t="s">
        <v>175</v>
      </c>
      <c r="G30" s="44" t="s">
        <v>178</v>
      </c>
      <c r="H30" s="198">
        <v>1.2731901911440009</v>
      </c>
      <c r="I30" s="159">
        <v>650000000</v>
      </c>
      <c r="J30" s="276">
        <f>K30-I30</f>
        <v>-92857143</v>
      </c>
      <c r="K30" s="192">
        <v>557142857</v>
      </c>
      <c r="L30" s="174" t="s">
        <v>182</v>
      </c>
      <c r="M30" s="175">
        <v>7.4999999999999997E-3</v>
      </c>
      <c r="N30" s="278">
        <v>1.0319999999999999E-2</v>
      </c>
      <c r="O30" s="265" t="s">
        <v>533</v>
      </c>
      <c r="P30" s="308">
        <v>41744</v>
      </c>
      <c r="Q30" s="446">
        <v>1437428.57106</v>
      </c>
      <c r="R30" s="150">
        <v>42200</v>
      </c>
      <c r="S30" s="76">
        <v>56523</v>
      </c>
      <c r="T30" s="76" t="s">
        <v>193</v>
      </c>
    </row>
    <row r="31" spans="1:20">
      <c r="B31" s="275" t="s">
        <v>67</v>
      </c>
      <c r="C31" s="44" t="s">
        <v>302</v>
      </c>
      <c r="D31" s="44" t="s">
        <v>190</v>
      </c>
      <c r="E31" s="44" t="s">
        <v>190</v>
      </c>
      <c r="F31" s="47" t="s">
        <v>190</v>
      </c>
      <c r="G31" s="44" t="s">
        <v>177</v>
      </c>
      <c r="H31" s="198" t="s">
        <v>183</v>
      </c>
      <c r="I31" s="159">
        <v>180000000</v>
      </c>
      <c r="J31" s="276">
        <v>0</v>
      </c>
      <c r="K31" s="192">
        <v>180000000</v>
      </c>
      <c r="L31" s="174" t="s">
        <v>180</v>
      </c>
      <c r="M31" s="175">
        <v>8.9999999999999993E-3</v>
      </c>
      <c r="N31" s="278">
        <v>1.4193799999999999E-2</v>
      </c>
      <c r="O31" s="265" t="s">
        <v>533</v>
      </c>
      <c r="P31" s="308">
        <v>41744</v>
      </c>
      <c r="Q31" s="446">
        <v>629971.39726027404</v>
      </c>
      <c r="R31" s="150" t="s">
        <v>190</v>
      </c>
      <c r="S31" s="76">
        <v>56523</v>
      </c>
      <c r="T31" s="76" t="s">
        <v>192</v>
      </c>
    </row>
    <row r="32" spans="1:20" ht="12.75" thickBot="1">
      <c r="B32" s="279"/>
      <c r="C32" s="324"/>
      <c r="D32" s="324"/>
      <c r="E32" s="280"/>
      <c r="F32" s="262"/>
      <c r="G32" s="280"/>
      <c r="H32" s="281"/>
      <c r="I32" s="280"/>
      <c r="J32" s="262"/>
      <c r="K32" s="282"/>
      <c r="L32" s="262"/>
      <c r="M32" s="280"/>
      <c r="N32" s="262"/>
      <c r="O32" s="280"/>
      <c r="P32" s="262"/>
      <c r="Q32" s="285"/>
      <c r="R32" s="262"/>
      <c r="S32" s="280"/>
      <c r="T32" s="280"/>
    </row>
    <row r="33" spans="1:21">
      <c r="B33" s="268"/>
      <c r="C33" s="472"/>
      <c r="D33" s="472"/>
      <c r="E33" s="268"/>
      <c r="F33" s="268"/>
      <c r="G33" s="268"/>
      <c r="H33" s="269"/>
      <c r="I33" s="268"/>
      <c r="J33" s="268"/>
      <c r="K33" s="270"/>
      <c r="L33" s="268"/>
      <c r="M33" s="268"/>
      <c r="N33" s="268"/>
      <c r="O33" s="268"/>
      <c r="P33" s="268"/>
      <c r="Q33" s="473"/>
      <c r="R33" s="268"/>
      <c r="S33" s="268"/>
      <c r="T33" s="268"/>
    </row>
    <row r="34" spans="1:21">
      <c r="B34" s="268"/>
      <c r="C34" s="472"/>
      <c r="D34" s="472"/>
      <c r="E34" s="268"/>
      <c r="F34" s="268"/>
      <c r="G34" s="268"/>
      <c r="H34" s="269"/>
      <c r="I34" s="268"/>
      <c r="J34" s="268"/>
      <c r="K34" s="270"/>
      <c r="L34" s="268"/>
      <c r="M34" s="268"/>
      <c r="N34" s="268"/>
      <c r="O34" s="268"/>
      <c r="P34" s="268"/>
      <c r="Q34" s="473"/>
      <c r="R34" s="268"/>
      <c r="S34" s="268"/>
      <c r="T34" s="268"/>
    </row>
    <row r="35" spans="1:21">
      <c r="B35" s="268"/>
      <c r="C35" s="472"/>
      <c r="D35" s="472"/>
      <c r="E35" s="268"/>
      <c r="F35" s="268"/>
      <c r="G35" s="268"/>
      <c r="H35" s="269"/>
      <c r="I35" s="268"/>
      <c r="J35" s="268"/>
      <c r="K35" s="270"/>
      <c r="L35" s="268"/>
      <c r="M35" s="268"/>
      <c r="N35" s="268"/>
      <c r="O35" s="268"/>
      <c r="P35" s="268"/>
      <c r="Q35" s="473"/>
      <c r="R35" s="268"/>
      <c r="S35" s="268"/>
      <c r="T35" s="268"/>
    </row>
    <row r="36" spans="1:21">
      <c r="B36" s="509" t="s">
        <v>451</v>
      </c>
      <c r="C36" s="135" t="s">
        <v>386</v>
      </c>
      <c r="D36" s="135"/>
      <c r="E36" s="135"/>
      <c r="F36" s="4"/>
      <c r="G36" s="133"/>
      <c r="H36" s="199"/>
      <c r="I36" s="4"/>
      <c r="J36" s="678" t="s">
        <v>326</v>
      </c>
      <c r="K36" s="678"/>
      <c r="L36" s="4"/>
      <c r="M36" s="4"/>
      <c r="N36" s="4"/>
      <c r="O36" s="4"/>
      <c r="P36" s="4"/>
      <c r="Q36" s="4"/>
      <c r="R36" s="4"/>
      <c r="S36" s="4"/>
      <c r="T36" s="4"/>
    </row>
    <row r="37" spans="1:21" ht="12.75" thickBot="1">
      <c r="B37" s="268"/>
      <c r="C37" s="268"/>
      <c r="D37" s="268"/>
      <c r="E37" s="268"/>
      <c r="F37" s="268"/>
      <c r="G37" s="133"/>
      <c r="H37" s="269"/>
      <c r="I37" s="268"/>
      <c r="J37" s="268"/>
      <c r="K37" s="270"/>
      <c r="L37" s="268"/>
      <c r="M37" s="268"/>
      <c r="N37" s="268"/>
      <c r="O37" s="268"/>
      <c r="P37" s="268"/>
      <c r="Q37" s="268"/>
      <c r="R37" s="268"/>
      <c r="S37" s="268"/>
      <c r="T37" s="268"/>
    </row>
    <row r="38" spans="1:21" ht="54" customHeight="1" thickBot="1">
      <c r="A38" s="307"/>
      <c r="B38" s="218" t="s">
        <v>322</v>
      </c>
      <c r="C38" s="218" t="s">
        <v>482</v>
      </c>
      <c r="D38" s="218" t="s">
        <v>483</v>
      </c>
      <c r="E38" s="218" t="s">
        <v>209</v>
      </c>
      <c r="F38" s="218" t="s">
        <v>210</v>
      </c>
      <c r="G38" s="263" t="s">
        <v>47</v>
      </c>
      <c r="H38" s="271" t="s">
        <v>48</v>
      </c>
      <c r="I38" s="263" t="s">
        <v>49</v>
      </c>
      <c r="J38" s="263" t="s">
        <v>50</v>
      </c>
      <c r="K38" s="264" t="s">
        <v>51</v>
      </c>
      <c r="L38" s="263" t="s">
        <v>52</v>
      </c>
      <c r="M38" s="263" t="s">
        <v>53</v>
      </c>
      <c r="N38" s="263" t="s">
        <v>54</v>
      </c>
      <c r="O38" s="263" t="s">
        <v>55</v>
      </c>
      <c r="P38" s="263" t="s">
        <v>56</v>
      </c>
      <c r="Q38" s="263" t="s">
        <v>57</v>
      </c>
      <c r="R38" s="263" t="s">
        <v>58</v>
      </c>
      <c r="S38" s="263" t="s">
        <v>59</v>
      </c>
      <c r="T38" s="263" t="s">
        <v>87</v>
      </c>
      <c r="U38" s="263" t="s">
        <v>327</v>
      </c>
    </row>
    <row r="39" spans="1:21">
      <c r="B39" s="136"/>
      <c r="C39" s="43"/>
      <c r="D39" s="43"/>
      <c r="E39" s="43"/>
      <c r="F39" s="137"/>
      <c r="G39" s="43"/>
      <c r="H39" s="200"/>
      <c r="I39" s="138"/>
      <c r="J39" s="139"/>
      <c r="K39" s="191"/>
      <c r="L39" s="140"/>
      <c r="M39" s="141"/>
      <c r="N39" s="142"/>
      <c r="O39" s="143"/>
      <c r="P39" s="142"/>
      <c r="Q39" s="144"/>
      <c r="R39" s="145"/>
      <c r="S39" s="146"/>
      <c r="T39" s="147"/>
      <c r="U39" s="147"/>
    </row>
    <row r="40" spans="1:21">
      <c r="B40" s="275" t="s">
        <v>60</v>
      </c>
      <c r="C40" s="44" t="s">
        <v>323</v>
      </c>
      <c r="D40" s="44" t="s">
        <v>509</v>
      </c>
      <c r="E40" s="44" t="s">
        <v>175</v>
      </c>
      <c r="F40" s="44" t="s">
        <v>175</v>
      </c>
      <c r="G40" s="44" t="s">
        <v>176</v>
      </c>
      <c r="H40" s="198">
        <v>1.5095000000000001</v>
      </c>
      <c r="I40" s="159">
        <v>750000000</v>
      </c>
      <c r="J40" s="276">
        <f>K40-I40</f>
        <v>-375000000</v>
      </c>
      <c r="K40" s="159">
        <v>375000000</v>
      </c>
      <c r="L40" s="174" t="s">
        <v>179</v>
      </c>
      <c r="M40" s="175">
        <v>8.0000000000000004E-4</v>
      </c>
      <c r="N40" s="459">
        <v>2.3999999999999998E-3</v>
      </c>
      <c r="O40" s="265" t="s">
        <v>535</v>
      </c>
      <c r="P40" s="308">
        <v>41688</v>
      </c>
      <c r="Q40" s="446">
        <v>85000</v>
      </c>
      <c r="R40" s="150" t="s">
        <v>190</v>
      </c>
      <c r="S40" s="76">
        <v>41730</v>
      </c>
      <c r="T40" s="151" t="s">
        <v>193</v>
      </c>
      <c r="U40" s="151" t="s">
        <v>329</v>
      </c>
    </row>
    <row r="41" spans="1:21">
      <c r="B41" s="275" t="s">
        <v>61</v>
      </c>
      <c r="C41" s="44" t="s">
        <v>324</v>
      </c>
      <c r="D41" s="44" t="s">
        <v>510</v>
      </c>
      <c r="E41" s="44" t="s">
        <v>175</v>
      </c>
      <c r="F41" s="44" t="s">
        <v>175</v>
      </c>
      <c r="G41" s="44" t="s">
        <v>177</v>
      </c>
      <c r="H41" s="198" t="s">
        <v>183</v>
      </c>
      <c r="I41" s="159">
        <v>500000000</v>
      </c>
      <c r="J41" s="276">
        <v>0</v>
      </c>
      <c r="K41" s="159">
        <v>500000000</v>
      </c>
      <c r="L41" s="174" t="s">
        <v>180</v>
      </c>
      <c r="M41" s="175">
        <v>4.0000000000000001E-3</v>
      </c>
      <c r="N41" s="278">
        <v>9.1938000000000002E-3</v>
      </c>
      <c r="O41" s="265" t="s">
        <v>533</v>
      </c>
      <c r="P41" s="308">
        <v>41744</v>
      </c>
      <c r="Q41" s="446">
        <v>1133482.1917808219</v>
      </c>
      <c r="R41" s="150">
        <v>42658</v>
      </c>
      <c r="S41" s="76">
        <v>56523</v>
      </c>
      <c r="T41" s="151" t="s">
        <v>193</v>
      </c>
      <c r="U41" s="151" t="s">
        <v>329</v>
      </c>
    </row>
    <row r="42" spans="1:21">
      <c r="B42" s="275" t="s">
        <v>62</v>
      </c>
      <c r="C42" s="44" t="s">
        <v>325</v>
      </c>
      <c r="D42" s="44" t="s">
        <v>190</v>
      </c>
      <c r="E42" s="44" t="s">
        <v>175</v>
      </c>
      <c r="F42" s="44" t="s">
        <v>175</v>
      </c>
      <c r="G42" s="44" t="s">
        <v>177</v>
      </c>
      <c r="H42" s="198" t="s">
        <v>183</v>
      </c>
      <c r="I42" s="159">
        <v>100000000</v>
      </c>
      <c r="J42" s="276">
        <v>0</v>
      </c>
      <c r="K42" s="159">
        <v>100000000</v>
      </c>
      <c r="L42" s="174" t="s">
        <v>180</v>
      </c>
      <c r="M42" s="175">
        <v>4.0000000000000001E-3</v>
      </c>
      <c r="N42" s="459">
        <v>9.1938000000000002E-3</v>
      </c>
      <c r="O42" s="265" t="s">
        <v>533</v>
      </c>
      <c r="P42" s="308">
        <v>41744</v>
      </c>
      <c r="Q42" s="446">
        <v>226696.43835616438</v>
      </c>
      <c r="R42" s="150">
        <v>42750</v>
      </c>
      <c r="S42" s="76">
        <v>56523</v>
      </c>
      <c r="T42" s="151" t="s">
        <v>193</v>
      </c>
      <c r="U42" s="151" t="s">
        <v>328</v>
      </c>
    </row>
    <row r="43" spans="1:21" ht="12.75" thickBot="1">
      <c r="B43" s="279"/>
      <c r="C43" s="324"/>
      <c r="D43" s="324"/>
      <c r="E43" s="280"/>
      <c r="F43" s="262"/>
      <c r="G43" s="280"/>
      <c r="H43" s="281"/>
      <c r="I43" s="280"/>
      <c r="J43" s="262"/>
      <c r="K43" s="282"/>
      <c r="L43" s="262"/>
      <c r="M43" s="280"/>
      <c r="N43" s="262"/>
      <c r="O43" s="280"/>
      <c r="P43" s="262"/>
      <c r="Q43" s="285"/>
      <c r="R43" s="262"/>
      <c r="S43" s="280"/>
      <c r="T43" s="284"/>
      <c r="U43" s="474"/>
    </row>
    <row r="44" spans="1:21">
      <c r="B44" s="268"/>
      <c r="C44" s="472"/>
      <c r="D44" s="472"/>
      <c r="E44" s="268"/>
      <c r="F44" s="268"/>
      <c r="G44" s="268"/>
      <c r="H44" s="269"/>
      <c r="I44" s="268"/>
      <c r="J44" s="268"/>
      <c r="K44" s="270"/>
      <c r="L44" s="268"/>
      <c r="M44" s="268"/>
      <c r="N44" s="268"/>
      <c r="O44" s="268"/>
      <c r="P44" s="268"/>
      <c r="Q44" s="473"/>
      <c r="R44" s="268"/>
      <c r="S44" s="268"/>
      <c r="T44" s="268"/>
    </row>
    <row r="45" spans="1:21">
      <c r="B45" s="510" t="s">
        <v>452</v>
      </c>
    </row>
    <row r="46" spans="1:21">
      <c r="Q46" s="437"/>
    </row>
    <row r="48" spans="1:21">
      <c r="Q48" s="437"/>
    </row>
    <row r="56" spans="9:14">
      <c r="I56" s="328"/>
    </row>
    <row r="57" spans="9:14" ht="14.25">
      <c r="N57" s="329"/>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8" scale="60" orientation="landscape" r:id="rId1"/>
  <headerFooter scaleWithDoc="0">
    <oddHeader>&amp;C&amp;"-,Regular"&amp;8Holmes Master Trust Investor Report - January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Q63"/>
  <sheetViews>
    <sheetView view="pageLayout" zoomScale="80" zoomScaleNormal="100" zoomScaleSheetLayoutView="80" zoomScalePageLayoutView="80" workbookViewId="0">
      <selection activeCell="D32" sqref="D32"/>
    </sheetView>
  </sheetViews>
  <sheetFormatPr defaultRowHeight="12"/>
  <cols>
    <col min="1" max="1" width="8.5703125" customWidth="1"/>
    <col min="2" max="2" width="51" customWidth="1"/>
    <col min="3" max="3" width="20.28515625" customWidth="1"/>
    <col min="4" max="4" width="19.1406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82" t="s">
        <v>159</v>
      </c>
      <c r="C2" s="476" t="s">
        <v>14</v>
      </c>
      <c r="D2" s="107"/>
      <c r="E2" s="476" t="s">
        <v>71</v>
      </c>
      <c r="F2" s="182" t="s">
        <v>72</v>
      </c>
      <c r="G2" s="476" t="s">
        <v>160</v>
      </c>
    </row>
    <row r="3" spans="2:8" ht="12.75" thickBot="1">
      <c r="B3" s="109"/>
      <c r="C3" s="477" t="s">
        <v>10</v>
      </c>
      <c r="D3" s="109"/>
      <c r="E3" s="477" t="s">
        <v>73</v>
      </c>
      <c r="F3" s="183" t="s">
        <v>74</v>
      </c>
      <c r="G3" s="110"/>
    </row>
    <row r="4" spans="2:8">
      <c r="B4" s="465"/>
      <c r="C4" s="82"/>
      <c r="D4" s="465"/>
      <c r="E4" s="82"/>
      <c r="F4" s="465"/>
      <c r="G4" s="82"/>
    </row>
    <row r="5" spans="2:8">
      <c r="B5" s="465" t="s">
        <v>161</v>
      </c>
      <c r="C5" s="496">
        <v>8502455198.3822861</v>
      </c>
      <c r="D5" s="487">
        <f>C5/C8</f>
        <v>0.79905544452532618</v>
      </c>
      <c r="E5" s="589">
        <f>SUM(C6:C7)/C8</f>
        <v>0.2009445554746738</v>
      </c>
      <c r="F5" s="487">
        <f>E5+D11</f>
        <v>0.24934393475147837</v>
      </c>
      <c r="G5" s="487">
        <v>8.3000000000000004E-2</v>
      </c>
      <c r="H5" s="307"/>
    </row>
    <row r="6" spans="2:8">
      <c r="B6" s="465" t="s">
        <v>292</v>
      </c>
      <c r="C6" s="496">
        <v>123177134</v>
      </c>
      <c r="D6" s="487">
        <f>C6/C8</f>
        <v>1.1576110343098604E-2</v>
      </c>
      <c r="E6" s="589">
        <f>SUM(C7)/C8</f>
        <v>0.18936844513157519</v>
      </c>
      <c r="F6" s="487">
        <f>E6+D11</f>
        <v>0.23776782440837976</v>
      </c>
      <c r="G6" s="487">
        <v>5.7000000000000002E-2</v>
      </c>
      <c r="H6" s="307"/>
    </row>
    <row r="7" spans="2:8" ht="12.75" thickBot="1">
      <c r="B7" s="465" t="s">
        <v>75</v>
      </c>
      <c r="C7" s="497">
        <v>2015000000</v>
      </c>
      <c r="D7" s="487">
        <f>C7/C8</f>
        <v>0.18936844513157519</v>
      </c>
      <c r="E7" s="487">
        <v>0</v>
      </c>
      <c r="F7" s="487">
        <v>0</v>
      </c>
      <c r="G7" s="487">
        <v>0</v>
      </c>
      <c r="H7" s="307"/>
    </row>
    <row r="8" spans="2:8">
      <c r="B8" s="465"/>
      <c r="C8" s="496">
        <f>SUM(C5:C7)</f>
        <v>10640632332.382286</v>
      </c>
      <c r="D8" s="490">
        <v>1</v>
      </c>
      <c r="E8" s="487"/>
      <c r="F8" s="491"/>
      <c r="G8" s="492"/>
      <c r="H8" s="307"/>
    </row>
    <row r="9" spans="2:8" ht="12.75" thickBot="1">
      <c r="B9" s="465"/>
      <c r="C9" s="488"/>
      <c r="D9" s="487"/>
      <c r="E9" s="487"/>
      <c r="F9" s="491"/>
      <c r="G9" s="492"/>
      <c r="H9" s="307"/>
    </row>
    <row r="10" spans="2:8">
      <c r="B10" s="46"/>
      <c r="C10" s="493"/>
      <c r="D10" s="490"/>
      <c r="E10" s="490"/>
      <c r="F10" s="494"/>
      <c r="G10" s="495"/>
      <c r="H10" s="307"/>
    </row>
    <row r="11" spans="2:8">
      <c r="B11" s="465" t="s">
        <v>348</v>
      </c>
      <c r="C11" s="488">
        <v>515000000</v>
      </c>
      <c r="D11" s="487">
        <f>C11/C8</f>
        <v>4.8399379276804579E-2</v>
      </c>
      <c r="E11" s="487"/>
      <c r="F11" s="491"/>
      <c r="G11" s="492"/>
      <c r="H11" s="307"/>
    </row>
    <row r="12" spans="2:8" ht="12.75" thickBot="1">
      <c r="B12" s="59"/>
      <c r="C12" s="83"/>
      <c r="D12" s="475"/>
      <c r="E12" s="84"/>
      <c r="F12" s="184"/>
      <c r="G12" s="84"/>
      <c r="H12" s="307"/>
    </row>
    <row r="13" spans="2:8" ht="12.75" customHeight="1">
      <c r="B13" s="50"/>
      <c r="C13" s="85"/>
      <c r="D13" s="85"/>
      <c r="E13" s="70"/>
      <c r="F13" s="86"/>
      <c r="G13" s="70"/>
    </row>
    <row r="14" spans="2:8" ht="12.75" thickBot="1">
      <c r="B14" s="86"/>
      <c r="C14" s="86"/>
      <c r="D14" s="85"/>
      <c r="E14" s="70"/>
      <c r="F14" s="86"/>
      <c r="G14" s="70"/>
    </row>
    <row r="15" spans="2:8">
      <c r="B15" s="464" t="s">
        <v>76</v>
      </c>
      <c r="C15" s="441">
        <v>0</v>
      </c>
      <c r="D15" s="587"/>
      <c r="E15" s="598"/>
      <c r="F15" s="47"/>
      <c r="G15" s="47"/>
    </row>
    <row r="16" spans="2:8">
      <c r="B16" s="465" t="s">
        <v>77</v>
      </c>
      <c r="C16" s="442">
        <v>0</v>
      </c>
      <c r="D16" s="588"/>
      <c r="E16" s="87"/>
      <c r="F16" s="47"/>
      <c r="G16" s="47"/>
    </row>
    <row r="17" spans="2:17">
      <c r="B17" s="465" t="s">
        <v>78</v>
      </c>
      <c r="C17" s="442">
        <v>0</v>
      </c>
      <c r="D17" s="588"/>
      <c r="E17" s="601"/>
      <c r="F17" s="4"/>
      <c r="G17" s="4"/>
    </row>
    <row r="18" spans="2:17">
      <c r="B18" s="465" t="s">
        <v>79</v>
      </c>
      <c r="C18" s="442">
        <v>0</v>
      </c>
      <c r="D18" s="85"/>
      <c r="E18" s="4"/>
      <c r="F18" s="4"/>
      <c r="G18" s="4"/>
    </row>
    <row r="19" spans="2:17">
      <c r="B19" s="465" t="s">
        <v>80</v>
      </c>
      <c r="C19" s="442">
        <v>0</v>
      </c>
      <c r="D19" s="85"/>
      <c r="E19" s="87"/>
      <c r="F19" s="47"/>
      <c r="G19" s="47"/>
    </row>
    <row r="20" spans="2:17" ht="12.75" thickBot="1">
      <c r="B20" s="88" t="s">
        <v>81</v>
      </c>
      <c r="C20" s="443">
        <v>0</v>
      </c>
      <c r="D20" s="85"/>
      <c r="E20" s="87"/>
      <c r="F20" s="47"/>
      <c r="G20" s="47"/>
    </row>
    <row r="21" spans="2:17">
      <c r="B21" s="13"/>
      <c r="C21" s="13"/>
      <c r="D21" s="89"/>
      <c r="E21" s="90"/>
      <c r="F21" s="47"/>
      <c r="G21" s="47"/>
    </row>
    <row r="22" spans="2:17" ht="12.75" thickBot="1">
      <c r="B22" s="86"/>
      <c r="C22" s="86"/>
      <c r="D22" s="85"/>
      <c r="E22" s="70"/>
      <c r="F22" s="86"/>
      <c r="G22" s="70"/>
    </row>
    <row r="23" spans="2:17">
      <c r="B23" s="107" t="s">
        <v>387</v>
      </c>
      <c r="C23" s="108"/>
      <c r="D23" s="4"/>
    </row>
    <row r="24" spans="2:17" ht="12.75" thickBot="1">
      <c r="B24" s="109"/>
      <c r="C24" s="110"/>
      <c r="D24" s="4"/>
    </row>
    <row r="25" spans="2:17">
      <c r="B25" s="465" t="s">
        <v>352</v>
      </c>
      <c r="C25" s="82">
        <v>515000000</v>
      </c>
      <c r="D25" s="4"/>
    </row>
    <row r="26" spans="2:17" ht="14.25" customHeight="1">
      <c r="B26" s="617" t="s">
        <v>353</v>
      </c>
      <c r="C26" s="488">
        <v>0</v>
      </c>
      <c r="D26" s="4"/>
      <c r="E26" s="486"/>
      <c r="F26" s="486"/>
      <c r="G26" s="486"/>
      <c r="H26" s="486"/>
      <c r="I26" s="486"/>
      <c r="J26" s="486"/>
      <c r="K26" s="486"/>
      <c r="L26" s="486"/>
      <c r="M26" s="486"/>
      <c r="N26" s="486"/>
      <c r="O26" s="486"/>
      <c r="P26" s="486"/>
      <c r="Q26" s="486"/>
    </row>
    <row r="27" spans="2:17">
      <c r="B27" s="465" t="s">
        <v>354</v>
      </c>
      <c r="C27" s="82">
        <v>0</v>
      </c>
      <c r="D27" s="4"/>
    </row>
    <row r="28" spans="2:17" ht="12.75" thickBot="1">
      <c r="B28" s="59" t="s">
        <v>351</v>
      </c>
      <c r="C28" s="83">
        <v>515000000</v>
      </c>
      <c r="D28" s="4"/>
      <c r="E28" s="70"/>
      <c r="F28" s="86"/>
      <c r="G28" s="8"/>
    </row>
    <row r="29" spans="2:17">
      <c r="B29" s="467"/>
      <c r="C29" s="85"/>
      <c r="D29" s="4"/>
      <c r="E29" s="70"/>
      <c r="F29" s="86"/>
      <c r="G29" s="8"/>
    </row>
    <row r="30" spans="2:17">
      <c r="B30" s="4"/>
      <c r="C30" s="4"/>
      <c r="D30" s="85"/>
      <c r="E30" s="4"/>
      <c r="F30" s="4"/>
      <c r="G30" s="4"/>
    </row>
    <row r="31" spans="2:17" ht="12.75" thickBot="1">
      <c r="B31" s="4"/>
      <c r="C31" s="4"/>
      <c r="D31" s="4"/>
      <c r="E31" s="4"/>
      <c r="F31" s="4"/>
      <c r="G31" s="8"/>
    </row>
    <row r="32" spans="2:17">
      <c r="B32" s="107" t="s">
        <v>162</v>
      </c>
      <c r="C32" s="185"/>
      <c r="D32" s="8"/>
      <c r="E32" s="70"/>
      <c r="F32" s="8"/>
      <c r="G32" s="4"/>
    </row>
    <row r="33" spans="2:15" ht="12.75" thickBot="1">
      <c r="B33" s="109"/>
      <c r="C33" s="186"/>
      <c r="D33" s="8"/>
      <c r="E33" s="70"/>
      <c r="F33" s="8"/>
      <c r="G33" s="4"/>
    </row>
    <row r="34" spans="2:15">
      <c r="B34" s="187" t="s">
        <v>349</v>
      </c>
      <c r="C34" s="549">
        <v>1.83E-2</v>
      </c>
      <c r="D34" s="8"/>
      <c r="E34" s="70"/>
      <c r="F34" s="91"/>
      <c r="G34" s="13"/>
    </row>
    <row r="35" spans="2:15" ht="12.75" thickBot="1">
      <c r="B35" s="88" t="s">
        <v>350</v>
      </c>
      <c r="C35" s="551">
        <v>1.52E-2</v>
      </c>
      <c r="D35" s="8"/>
      <c r="E35" s="70"/>
      <c r="F35" s="91"/>
      <c r="G35" s="13"/>
    </row>
    <row r="36" spans="2:15">
      <c r="B36" s="8" t="s">
        <v>453</v>
      </c>
      <c r="C36" s="47"/>
      <c r="D36" s="8"/>
      <c r="E36" s="70"/>
      <c r="F36" s="87"/>
      <c r="G36" s="87"/>
    </row>
    <row r="37" spans="2:15">
      <c r="B37" s="8"/>
      <c r="C37" s="47"/>
      <c r="D37" s="8"/>
      <c r="E37" s="70"/>
      <c r="F37" s="87"/>
      <c r="G37" s="87"/>
    </row>
    <row r="38" spans="2:15" ht="12.75" thickBot="1">
      <c r="C38" s="307"/>
      <c r="E38" s="70"/>
    </row>
    <row r="39" spans="2:15">
      <c r="B39" s="464" t="s">
        <v>388</v>
      </c>
      <c r="C39" s="604">
        <f>'Page 3'!N11</f>
        <v>796760341.98000002</v>
      </c>
    </row>
    <row r="40" spans="2:15">
      <c r="B40" s="81" t="s">
        <v>355</v>
      </c>
      <c r="C40" s="605">
        <v>0</v>
      </c>
    </row>
    <row r="41" spans="2:15">
      <c r="B41" s="81" t="s">
        <v>356</v>
      </c>
      <c r="C41" s="605">
        <v>0</v>
      </c>
    </row>
    <row r="42" spans="2:15" ht="12.75" thickBot="1">
      <c r="B42" s="188" t="s">
        <v>389</v>
      </c>
      <c r="C42" s="606">
        <v>0</v>
      </c>
    </row>
    <row r="43" spans="2:15" ht="12.75" thickBot="1">
      <c r="B43" s="59" t="s">
        <v>392</v>
      </c>
      <c r="C43" s="606">
        <f>C39</f>
        <v>796760341.98000002</v>
      </c>
      <c r="O43" t="s">
        <v>310</v>
      </c>
    </row>
    <row r="44" spans="2:15" ht="12.75" thickBot="1"/>
    <row r="45" spans="2:15">
      <c r="B45" s="107" t="s">
        <v>541</v>
      </c>
      <c r="C45" s="448" t="s">
        <v>174</v>
      </c>
      <c r="D45" s="448" t="s">
        <v>314</v>
      </c>
      <c r="E45" s="449" t="s">
        <v>142</v>
      </c>
    </row>
    <row r="46" spans="2:15" ht="12.75" thickBot="1">
      <c r="B46" s="109"/>
      <c r="C46" s="186"/>
      <c r="D46" s="186"/>
      <c r="E46" s="450"/>
    </row>
    <row r="47" spans="2:15">
      <c r="B47" s="502" t="s">
        <v>454</v>
      </c>
      <c r="C47" s="478" t="s">
        <v>315</v>
      </c>
      <c r="D47" s="464" t="s">
        <v>316</v>
      </c>
      <c r="E47" s="480">
        <v>125926556.25</v>
      </c>
    </row>
    <row r="48" spans="2:15">
      <c r="B48" s="81" t="s">
        <v>317</v>
      </c>
      <c r="C48" s="479" t="s">
        <v>315</v>
      </c>
      <c r="D48" s="81" t="s">
        <v>316</v>
      </c>
      <c r="E48" s="481">
        <v>515575073.37</v>
      </c>
      <c r="F48" s="437"/>
    </row>
    <row r="49" spans="2:6">
      <c r="B49" s="81" t="s">
        <v>357</v>
      </c>
      <c r="C49" s="479" t="s">
        <v>315</v>
      </c>
      <c r="D49" s="81" t="s">
        <v>318</v>
      </c>
      <c r="E49" s="481">
        <v>46961.34</v>
      </c>
    </row>
    <row r="50" spans="2:6" ht="12.75" thickBot="1">
      <c r="B50" s="188" t="s">
        <v>358</v>
      </c>
      <c r="C50" s="114" t="s">
        <v>183</v>
      </c>
      <c r="D50" s="114" t="s">
        <v>183</v>
      </c>
      <c r="E50" s="482" t="s">
        <v>183</v>
      </c>
    </row>
    <row r="51" spans="2:6">
      <c r="B51" s="8"/>
    </row>
    <row r="53" spans="2:6">
      <c r="C53" s="307"/>
    </row>
    <row r="55" spans="2:6">
      <c r="F55" s="607"/>
    </row>
    <row r="58" spans="2:6">
      <c r="F58" s="607"/>
    </row>
    <row r="63" spans="2:6">
      <c r="F63" s="607"/>
    </row>
  </sheetData>
  <pageMargins left="0.70866141732283472" right="0.70866141732283472" top="0.74803149606299213" bottom="0.74803149606299213" header="0.31496062992125984" footer="0.31496062992125984"/>
  <pageSetup paperSize="8" scale="80" orientation="landscape" r:id="rId1"/>
  <headerFooter scaleWithDoc="0">
    <oddHeader>&amp;C&amp;"-,Regular"&amp;8Holmes Master Trust Investor Report - January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80"/>
  <sheetViews>
    <sheetView view="pageLayout" zoomScaleNormal="80" zoomScaleSheetLayoutView="80" workbookViewId="0">
      <selection activeCell="D32" sqref="D32"/>
    </sheetView>
  </sheetViews>
  <sheetFormatPr defaultRowHeight="12"/>
  <cols>
    <col min="1" max="1" width="12.140625" style="430" bestFit="1" customWidth="1"/>
    <col min="2" max="2" width="37" style="548" customWidth="1"/>
    <col min="3" max="3" width="16.85546875" style="572" bestFit="1" customWidth="1"/>
    <col min="4" max="4" width="8.5703125" style="430" customWidth="1"/>
    <col min="5" max="5" width="36.140625" style="548" customWidth="1"/>
    <col min="6" max="6" width="20" style="548" customWidth="1"/>
    <col min="7" max="7" width="9.42578125" style="430" customWidth="1"/>
    <col min="8" max="8" width="57.5703125" style="548" customWidth="1"/>
    <col min="9" max="9" width="15.140625" style="581" bestFit="1" customWidth="1"/>
    <col min="10" max="16384" width="9.140625" style="548"/>
  </cols>
  <sheetData>
    <row r="1" spans="1:9" ht="12.75" thickBot="1">
      <c r="A1" s="432" t="s">
        <v>129</v>
      </c>
      <c r="B1" s="95"/>
      <c r="C1" s="552"/>
      <c r="D1" s="425"/>
      <c r="E1" s="553"/>
      <c r="F1" s="553"/>
      <c r="G1" s="425"/>
      <c r="H1" s="553"/>
      <c r="I1" s="554"/>
    </row>
    <row r="2" spans="1:9">
      <c r="B2" s="17"/>
      <c r="C2" s="555"/>
      <c r="D2" s="426"/>
      <c r="E2" s="330"/>
      <c r="F2" s="330"/>
      <c r="G2" s="426"/>
      <c r="H2" s="330"/>
      <c r="I2" s="556"/>
    </row>
    <row r="3" spans="1:9">
      <c r="B3" s="557" t="s">
        <v>107</v>
      </c>
      <c r="C3" s="558"/>
      <c r="D3" s="427"/>
      <c r="E3" s="557" t="s">
        <v>108</v>
      </c>
      <c r="F3" s="559"/>
      <c r="G3" s="427"/>
      <c r="H3" s="557" t="s">
        <v>155</v>
      </c>
      <c r="I3" s="557"/>
    </row>
    <row r="4" spans="1:9">
      <c r="B4" s="560" t="s">
        <v>622</v>
      </c>
      <c r="C4" s="561"/>
      <c r="D4" s="427"/>
      <c r="E4" s="560" t="s">
        <v>511</v>
      </c>
      <c r="F4" s="562"/>
      <c r="G4" s="427"/>
      <c r="H4" s="563"/>
      <c r="I4" s="563"/>
    </row>
    <row r="5" spans="1:9">
      <c r="A5" s="431" t="s">
        <v>232</v>
      </c>
      <c r="B5" s="563" t="s">
        <v>393</v>
      </c>
      <c r="C5" s="591">
        <v>0</v>
      </c>
      <c r="D5" s="427" t="s">
        <v>232</v>
      </c>
      <c r="E5" s="563" t="s">
        <v>401</v>
      </c>
      <c r="F5" s="591">
        <v>0</v>
      </c>
      <c r="G5" s="427" t="s">
        <v>232</v>
      </c>
      <c r="H5" s="565" t="s">
        <v>470</v>
      </c>
      <c r="I5" s="591">
        <v>0</v>
      </c>
    </row>
    <row r="6" spans="1:9">
      <c r="A6" s="431"/>
      <c r="B6" s="563" t="s">
        <v>109</v>
      </c>
      <c r="C6" s="591">
        <v>0</v>
      </c>
      <c r="D6" s="427"/>
      <c r="E6" s="563" t="s">
        <v>110</v>
      </c>
      <c r="F6" s="591">
        <v>0</v>
      </c>
      <c r="G6" s="427"/>
      <c r="H6" s="563" t="s">
        <v>369</v>
      </c>
      <c r="I6" s="591">
        <v>0</v>
      </c>
    </row>
    <row r="7" spans="1:9" ht="12.75" thickBot="1">
      <c r="A7" s="431"/>
      <c r="B7" s="563"/>
      <c r="C7" s="566"/>
      <c r="D7" s="427"/>
      <c r="E7" s="563" t="s">
        <v>111</v>
      </c>
      <c r="F7" s="591">
        <v>759186.17</v>
      </c>
      <c r="G7" s="427"/>
      <c r="H7" s="563" t="s">
        <v>370</v>
      </c>
      <c r="I7" s="591">
        <v>0</v>
      </c>
    </row>
    <row r="8" spans="1:9" ht="13.5" thickTop="1" thickBot="1">
      <c r="A8" s="431"/>
      <c r="B8" s="563"/>
      <c r="C8" s="561"/>
      <c r="D8" s="427"/>
      <c r="E8" s="563"/>
      <c r="F8" s="567"/>
      <c r="G8" s="427"/>
      <c r="H8" s="568"/>
      <c r="I8" s="567"/>
    </row>
    <row r="9" spans="1:9" ht="12.75" thickTop="1">
      <c r="A9" s="431" t="s">
        <v>233</v>
      </c>
      <c r="B9" s="563" t="s">
        <v>394</v>
      </c>
      <c r="C9" s="569">
        <v>1076278.22</v>
      </c>
      <c r="D9" s="427"/>
      <c r="E9" s="563"/>
      <c r="F9" s="570"/>
      <c r="G9" s="427"/>
      <c r="H9" s="568"/>
      <c r="I9" s="570"/>
    </row>
    <row r="10" spans="1:9">
      <c r="A10" s="431"/>
      <c r="B10" s="563"/>
      <c r="C10" s="555"/>
      <c r="D10" s="427" t="s">
        <v>233</v>
      </c>
      <c r="E10" s="563" t="s">
        <v>395</v>
      </c>
      <c r="F10" s="591">
        <v>30000</v>
      </c>
      <c r="G10" s="427" t="s">
        <v>233</v>
      </c>
      <c r="H10" s="568" t="s">
        <v>111</v>
      </c>
      <c r="I10" s="591">
        <v>0</v>
      </c>
    </row>
    <row r="11" spans="1:9" ht="12.75" thickBot="1">
      <c r="A11" s="431"/>
      <c r="B11" s="563"/>
      <c r="C11" s="555"/>
      <c r="D11" s="427"/>
      <c r="E11" s="563"/>
      <c r="F11" s="567"/>
      <c r="I11" s="567"/>
    </row>
    <row r="12" spans="1:9" ht="12.75" thickTop="1">
      <c r="A12" s="431" t="s">
        <v>234</v>
      </c>
      <c r="B12" s="565" t="s">
        <v>114</v>
      </c>
      <c r="C12" s="569">
        <v>38082604.111413807</v>
      </c>
      <c r="D12" s="427"/>
      <c r="E12" s="563"/>
      <c r="F12" s="570"/>
      <c r="H12" s="568"/>
      <c r="I12" s="570"/>
    </row>
    <row r="13" spans="1:9">
      <c r="A13" s="431"/>
      <c r="B13" s="563" t="s">
        <v>112</v>
      </c>
      <c r="C13" s="569">
        <v>-2239422.0314138019</v>
      </c>
      <c r="D13" s="427" t="s">
        <v>234</v>
      </c>
      <c r="E13" s="565" t="s">
        <v>455</v>
      </c>
      <c r="F13" s="591">
        <v>0</v>
      </c>
      <c r="G13" s="427" t="s">
        <v>234</v>
      </c>
      <c r="H13" s="571" t="s">
        <v>471</v>
      </c>
      <c r="I13" s="591">
        <v>33067.629999999997</v>
      </c>
    </row>
    <row r="14" spans="1:9" ht="12.75" thickBot="1">
      <c r="A14" s="431"/>
      <c r="B14" s="563"/>
      <c r="C14" s="566"/>
      <c r="D14" s="428"/>
      <c r="E14" s="565" t="s">
        <v>456</v>
      </c>
      <c r="F14" s="591">
        <v>0</v>
      </c>
      <c r="G14" s="427"/>
      <c r="H14" s="571" t="s">
        <v>472</v>
      </c>
      <c r="I14" s="591">
        <v>0</v>
      </c>
    </row>
    <row r="15" spans="1:9" ht="13.5" thickTop="1" thickBot="1">
      <c r="A15" s="431"/>
      <c r="B15" s="563"/>
      <c r="D15" s="427"/>
      <c r="E15" s="597"/>
      <c r="F15" s="567"/>
      <c r="G15" s="427"/>
      <c r="H15" s="571" t="s">
        <v>473</v>
      </c>
      <c r="I15" s="591">
        <v>0</v>
      </c>
    </row>
    <row r="16" spans="1:9" ht="13.5" thickTop="1" thickBot="1">
      <c r="A16" s="431"/>
      <c r="B16" s="563"/>
      <c r="C16" s="561"/>
      <c r="D16" s="427"/>
      <c r="E16" s="563"/>
      <c r="F16" s="570"/>
      <c r="G16" s="427"/>
      <c r="H16" s="568"/>
      <c r="I16" s="567"/>
    </row>
    <row r="17" spans="1:17" ht="12.75" thickTop="1">
      <c r="A17" s="431"/>
      <c r="D17" s="427" t="s">
        <v>235</v>
      </c>
      <c r="E17" s="597" t="s">
        <v>542</v>
      </c>
      <c r="F17" s="591">
        <v>87216316.620000005</v>
      </c>
      <c r="G17" s="427"/>
      <c r="H17" s="568"/>
      <c r="I17" s="570"/>
    </row>
    <row r="18" spans="1:17" ht="12.75" thickBot="1">
      <c r="A18" s="431"/>
      <c r="B18" s="557" t="s">
        <v>113</v>
      </c>
      <c r="C18" s="557"/>
      <c r="D18" s="427"/>
      <c r="E18" s="563"/>
      <c r="F18" s="567"/>
      <c r="G18" s="427" t="s">
        <v>235</v>
      </c>
      <c r="H18" s="571" t="s">
        <v>397</v>
      </c>
      <c r="I18" s="591">
        <f>F20</f>
        <v>48327551.803043813</v>
      </c>
    </row>
    <row r="19" spans="1:17" ht="12.75" thickTop="1">
      <c r="A19" s="431"/>
      <c r="B19" s="560" t="s">
        <v>622</v>
      </c>
      <c r="C19" s="563"/>
      <c r="D19" s="427"/>
      <c r="E19" s="563"/>
      <c r="F19" s="570"/>
      <c r="G19" s="427"/>
      <c r="H19" s="571" t="s">
        <v>474</v>
      </c>
      <c r="I19" s="591">
        <v>38861785.569466069</v>
      </c>
    </row>
    <row r="20" spans="1:17">
      <c r="A20" s="431"/>
      <c r="B20" s="563"/>
      <c r="C20" s="555"/>
      <c r="D20" s="427" t="s">
        <v>236</v>
      </c>
      <c r="E20" s="565" t="s">
        <v>457</v>
      </c>
      <c r="F20" s="591">
        <v>48327551.803043813</v>
      </c>
      <c r="G20" s="427" t="s">
        <v>236</v>
      </c>
      <c r="H20" s="571" t="s">
        <v>398</v>
      </c>
      <c r="I20" s="591">
        <f>F24</f>
        <v>834649.06547944772</v>
      </c>
    </row>
    <row r="21" spans="1:17">
      <c r="A21" s="431" t="s">
        <v>232</v>
      </c>
      <c r="B21" s="563" t="s">
        <v>114</v>
      </c>
      <c r="C21" s="564">
        <v>243650038.88000003</v>
      </c>
      <c r="D21" s="427" t="s">
        <v>237</v>
      </c>
      <c r="E21" s="563" t="s">
        <v>359</v>
      </c>
      <c r="F21" s="591">
        <v>0</v>
      </c>
      <c r="G21" s="427"/>
      <c r="H21" s="571" t="s">
        <v>474</v>
      </c>
      <c r="I21" s="591">
        <v>595969.55863013258</v>
      </c>
    </row>
    <row r="22" spans="1:17" ht="12.75" thickBot="1">
      <c r="A22" s="431"/>
      <c r="B22" s="563"/>
      <c r="C22" s="573"/>
      <c r="D22" s="427"/>
      <c r="F22" s="574"/>
      <c r="G22" s="427" t="s">
        <v>237</v>
      </c>
      <c r="H22" s="571" t="s">
        <v>399</v>
      </c>
      <c r="I22" s="591">
        <v>0</v>
      </c>
    </row>
    <row r="23" spans="1:17" ht="12.75" thickTop="1">
      <c r="A23" s="431"/>
      <c r="B23" s="563"/>
      <c r="D23" s="427"/>
      <c r="E23" s="563"/>
      <c r="F23" s="574"/>
      <c r="G23" s="427"/>
      <c r="H23" s="571" t="s">
        <v>474</v>
      </c>
      <c r="I23" s="591">
        <v>0</v>
      </c>
    </row>
    <row r="24" spans="1:17">
      <c r="A24" s="431" t="s">
        <v>233</v>
      </c>
      <c r="B24" s="563" t="s">
        <v>112</v>
      </c>
      <c r="C24" s="591">
        <v>0</v>
      </c>
      <c r="D24" s="427" t="s">
        <v>238</v>
      </c>
      <c r="E24" s="565" t="s">
        <v>458</v>
      </c>
      <c r="F24" s="591">
        <v>834649.06547944772</v>
      </c>
      <c r="G24" s="427" t="s">
        <v>238</v>
      </c>
      <c r="H24" s="571" t="s">
        <v>400</v>
      </c>
      <c r="I24" s="591">
        <v>0</v>
      </c>
    </row>
    <row r="25" spans="1:17" ht="12.75" thickBot="1">
      <c r="A25" s="431"/>
      <c r="B25" s="563"/>
      <c r="C25" s="573"/>
      <c r="D25" s="427" t="s">
        <v>239</v>
      </c>
      <c r="E25" s="563" t="s">
        <v>360</v>
      </c>
      <c r="F25" s="591">
        <v>0</v>
      </c>
      <c r="G25" s="427"/>
      <c r="H25" s="571" t="s">
        <v>474</v>
      </c>
      <c r="I25" s="591">
        <v>0</v>
      </c>
    </row>
    <row r="26" spans="1:17" ht="12" customHeight="1" thickTop="1">
      <c r="A26" s="431"/>
      <c r="B26" s="330"/>
      <c r="C26" s="555"/>
      <c r="D26" s="427"/>
      <c r="E26" s="226"/>
      <c r="F26" s="574"/>
      <c r="G26" s="427"/>
      <c r="H26" s="568"/>
      <c r="I26" s="570"/>
      <c r="J26" s="226"/>
      <c r="K26" s="226"/>
      <c r="L26" s="226"/>
      <c r="M26" s="226"/>
      <c r="N26" s="226"/>
      <c r="O26" s="226"/>
      <c r="P26" s="226"/>
      <c r="Q26" s="226"/>
    </row>
    <row r="27" spans="1:17">
      <c r="B27" s="330"/>
      <c r="D27" s="427" t="s">
        <v>240</v>
      </c>
      <c r="E27" s="565" t="s">
        <v>459</v>
      </c>
      <c r="F27" s="591">
        <v>0</v>
      </c>
      <c r="G27" s="427" t="s">
        <v>239</v>
      </c>
      <c r="H27" s="568" t="s">
        <v>367</v>
      </c>
      <c r="I27" s="591">
        <f>F45</f>
        <v>7209504.3835616456</v>
      </c>
    </row>
    <row r="28" spans="1:17" ht="12.75" thickBot="1">
      <c r="B28" s="563"/>
      <c r="D28" s="427" t="s">
        <v>241</v>
      </c>
      <c r="E28" s="563" t="s">
        <v>361</v>
      </c>
      <c r="F28" s="591">
        <v>0</v>
      </c>
      <c r="G28" s="427"/>
      <c r="H28" s="568"/>
      <c r="I28" s="567"/>
    </row>
    <row r="29" spans="1:17" ht="12.75" thickTop="1">
      <c r="B29" s="563"/>
      <c r="D29" s="427"/>
      <c r="F29" s="574"/>
      <c r="G29" s="427"/>
      <c r="H29" s="568"/>
      <c r="I29" s="570"/>
    </row>
    <row r="30" spans="1:17">
      <c r="B30" s="563"/>
      <c r="D30" s="427" t="s">
        <v>242</v>
      </c>
      <c r="E30" s="565" t="s">
        <v>460</v>
      </c>
      <c r="F30" s="591">
        <v>0</v>
      </c>
      <c r="G30" s="427" t="s">
        <v>240</v>
      </c>
      <c r="H30" s="568" t="s">
        <v>368</v>
      </c>
      <c r="I30" s="591">
        <v>0</v>
      </c>
    </row>
    <row r="31" spans="1:17" ht="12.75" thickBot="1">
      <c r="B31" s="563"/>
      <c r="C31" s="561"/>
      <c r="D31" s="427" t="s">
        <v>243</v>
      </c>
      <c r="E31" s="563" t="s">
        <v>362</v>
      </c>
      <c r="F31" s="591">
        <v>0</v>
      </c>
      <c r="G31" s="427"/>
      <c r="H31" s="568"/>
      <c r="I31" s="567"/>
    </row>
    <row r="32" spans="1:17" ht="13.5" thickTop="1" thickBot="1">
      <c r="B32" s="572"/>
      <c r="C32" s="561"/>
      <c r="D32" s="427"/>
      <c r="E32" s="563"/>
      <c r="F32" s="567"/>
      <c r="G32" s="427"/>
      <c r="H32" s="568"/>
      <c r="I32" s="570"/>
    </row>
    <row r="33" spans="2:9" ht="12.75" thickTop="1">
      <c r="B33" s="563"/>
      <c r="C33" s="561"/>
      <c r="D33" s="427"/>
      <c r="E33" s="563"/>
      <c r="F33" s="575"/>
      <c r="G33" s="427"/>
      <c r="H33" s="568"/>
      <c r="I33" s="570"/>
    </row>
    <row r="34" spans="2:9">
      <c r="B34" s="563"/>
      <c r="C34" s="590"/>
      <c r="D34" s="427" t="s">
        <v>244</v>
      </c>
      <c r="E34" s="563" t="s">
        <v>245</v>
      </c>
      <c r="F34" s="591">
        <v>0</v>
      </c>
      <c r="G34" s="427" t="s">
        <v>241</v>
      </c>
      <c r="H34" s="571" t="s">
        <v>475</v>
      </c>
      <c r="I34" s="591">
        <v>1250</v>
      </c>
    </row>
    <row r="35" spans="2:9" ht="12.75" thickBot="1">
      <c r="B35" s="563"/>
      <c r="C35" s="576"/>
      <c r="D35" s="427"/>
      <c r="E35" s="563"/>
      <c r="F35" s="567"/>
      <c r="G35" s="427"/>
      <c r="I35" s="567"/>
    </row>
    <row r="36" spans="2:9" ht="12.75" thickTop="1">
      <c r="B36" s="563"/>
      <c r="C36" s="561"/>
      <c r="D36" s="427"/>
      <c r="E36" s="563"/>
      <c r="F36" s="575"/>
      <c r="G36" s="427"/>
      <c r="I36" s="570"/>
    </row>
    <row r="37" spans="2:9">
      <c r="B37" s="563"/>
      <c r="C37" s="561"/>
      <c r="D37" s="427" t="s">
        <v>246</v>
      </c>
      <c r="E37" s="563" t="s">
        <v>364</v>
      </c>
      <c r="F37" s="591">
        <v>515000000</v>
      </c>
      <c r="G37" s="427"/>
      <c r="I37" s="574"/>
    </row>
    <row r="38" spans="2:9">
      <c r="B38" s="563"/>
      <c r="C38" s="561"/>
      <c r="D38" s="427" t="s">
        <v>247</v>
      </c>
      <c r="E38" s="563" t="s">
        <v>365</v>
      </c>
      <c r="F38" s="591">
        <v>0</v>
      </c>
      <c r="G38" s="427"/>
      <c r="H38" s="557" t="s">
        <v>115</v>
      </c>
      <c r="I38" s="577"/>
    </row>
    <row r="39" spans="2:9">
      <c r="B39" s="563"/>
      <c r="C39" s="561"/>
      <c r="D39" s="427" t="s">
        <v>248</v>
      </c>
      <c r="E39" s="563" t="s">
        <v>366</v>
      </c>
      <c r="F39" s="591">
        <v>0</v>
      </c>
      <c r="G39" s="427"/>
      <c r="H39" s="563"/>
      <c r="I39" s="570"/>
    </row>
    <row r="40" spans="2:9">
      <c r="B40" s="563"/>
      <c r="C40" s="561"/>
      <c r="D40" s="427"/>
      <c r="E40" s="563"/>
      <c r="F40" s="591">
        <v>0</v>
      </c>
      <c r="G40" s="427" t="s">
        <v>232</v>
      </c>
      <c r="H40" s="563" t="s">
        <v>116</v>
      </c>
      <c r="I40" s="591">
        <f>F62</f>
        <v>826406731.62414956</v>
      </c>
    </row>
    <row r="41" spans="2:9" ht="12.75">
      <c r="B41" s="563"/>
      <c r="C41" s="561"/>
      <c r="D41" s="427"/>
      <c r="E41" s="563"/>
      <c r="F41" s="570"/>
      <c r="G41" s="427"/>
      <c r="H41" s="578" t="s">
        <v>295</v>
      </c>
      <c r="I41" s="591">
        <v>782950530.81817901</v>
      </c>
    </row>
    <row r="42" spans="2:9">
      <c r="B42" s="563"/>
      <c r="C42" s="561"/>
      <c r="D42" s="427" t="s">
        <v>249</v>
      </c>
      <c r="E42" s="563" t="s">
        <v>363</v>
      </c>
      <c r="F42" s="591">
        <v>1663476.95</v>
      </c>
      <c r="G42" s="427" t="s">
        <v>233</v>
      </c>
      <c r="H42" s="563" t="s">
        <v>156</v>
      </c>
      <c r="I42" s="591">
        <v>0</v>
      </c>
    </row>
    <row r="43" spans="2:9" ht="13.5" thickBot="1">
      <c r="B43" s="563"/>
      <c r="C43" s="561"/>
      <c r="D43" s="427"/>
      <c r="E43" s="563"/>
      <c r="F43" s="567"/>
      <c r="G43" s="427"/>
      <c r="H43" s="578" t="s">
        <v>295</v>
      </c>
      <c r="I43" s="591">
        <v>0</v>
      </c>
    </row>
    <row r="44" spans="2:9" ht="12.75" thickTop="1">
      <c r="B44" s="563"/>
      <c r="C44" s="561"/>
      <c r="D44" s="427"/>
      <c r="E44" s="563"/>
      <c r="F44" s="570"/>
      <c r="G44" s="427" t="s">
        <v>234</v>
      </c>
      <c r="H44" s="563" t="s">
        <v>157</v>
      </c>
      <c r="I44" s="591">
        <v>0</v>
      </c>
    </row>
    <row r="45" spans="2:9" ht="12.75">
      <c r="B45" s="563"/>
      <c r="C45" s="561"/>
      <c r="D45" s="427" t="s">
        <v>250</v>
      </c>
      <c r="E45" s="565" t="s">
        <v>461</v>
      </c>
      <c r="F45" s="591">
        <v>7209504.3835616456</v>
      </c>
      <c r="G45" s="427"/>
      <c r="H45" s="578" t="s">
        <v>295</v>
      </c>
      <c r="I45" s="591">
        <v>0</v>
      </c>
    </row>
    <row r="46" spans="2:9" ht="12.75" thickBot="1">
      <c r="B46" s="563"/>
      <c r="C46" s="561"/>
      <c r="D46" s="427"/>
      <c r="E46" s="563"/>
      <c r="F46" s="567"/>
      <c r="G46" s="427" t="s">
        <v>235</v>
      </c>
      <c r="H46" s="563" t="s">
        <v>158</v>
      </c>
      <c r="I46" s="591">
        <v>0</v>
      </c>
    </row>
    <row r="47" spans="2:9" ht="13.5" thickTop="1">
      <c r="B47" s="563"/>
      <c r="C47" s="561"/>
      <c r="D47" s="427"/>
      <c r="E47" s="563"/>
      <c r="F47" s="570"/>
      <c r="G47" s="427"/>
      <c r="H47" s="578" t="s">
        <v>295</v>
      </c>
      <c r="I47" s="591">
        <v>0</v>
      </c>
    </row>
    <row r="48" spans="2:9" ht="39" customHeight="1">
      <c r="B48" s="563"/>
      <c r="C48" s="561"/>
      <c r="D48" s="427" t="s">
        <v>251</v>
      </c>
      <c r="E48" s="593" t="s">
        <v>396</v>
      </c>
      <c r="F48" s="591">
        <v>0</v>
      </c>
      <c r="G48" s="427" t="s">
        <v>236</v>
      </c>
      <c r="H48" s="563" t="s">
        <v>117</v>
      </c>
      <c r="I48" s="591">
        <v>0</v>
      </c>
    </row>
    <row r="49" spans="2:9">
      <c r="B49" s="563"/>
      <c r="C49" s="561"/>
      <c r="D49" s="427"/>
      <c r="E49" s="579"/>
      <c r="F49" s="594"/>
    </row>
    <row r="50" spans="2:9" ht="12.75" thickBot="1">
      <c r="B50" s="563"/>
      <c r="C50" s="561"/>
      <c r="D50" s="427" t="s">
        <v>252</v>
      </c>
      <c r="E50" s="565" t="s">
        <v>462</v>
      </c>
      <c r="F50" s="591">
        <v>0</v>
      </c>
      <c r="G50" s="427"/>
      <c r="I50" s="580"/>
    </row>
    <row r="51" spans="2:9" ht="13.5" thickTop="1" thickBot="1">
      <c r="B51" s="563"/>
      <c r="C51" s="561"/>
      <c r="D51" s="427"/>
      <c r="E51" s="565"/>
      <c r="F51" s="567"/>
    </row>
    <row r="52" spans="2:9" ht="12.75" thickTop="1">
      <c r="B52" s="563"/>
      <c r="C52" s="561"/>
      <c r="D52" s="427"/>
      <c r="E52" s="565"/>
      <c r="F52" s="570"/>
      <c r="G52" s="427"/>
    </row>
    <row r="53" spans="2:9">
      <c r="B53" s="563"/>
      <c r="C53" s="561"/>
      <c r="D53" s="427" t="s">
        <v>253</v>
      </c>
      <c r="E53" s="565" t="s">
        <v>463</v>
      </c>
      <c r="F53" s="591">
        <v>1250</v>
      </c>
      <c r="G53" s="427"/>
    </row>
    <row r="54" spans="2:9" ht="12.75" thickBot="1">
      <c r="B54" s="563"/>
      <c r="C54" s="561"/>
      <c r="D54" s="429"/>
      <c r="E54" s="565"/>
      <c r="F54" s="567"/>
      <c r="G54" s="427"/>
    </row>
    <row r="55" spans="2:9" ht="12.75" thickTop="1">
      <c r="B55" s="563"/>
      <c r="C55" s="561"/>
      <c r="D55" s="429"/>
      <c r="E55" s="565"/>
      <c r="F55" s="570"/>
      <c r="G55" s="427"/>
    </row>
    <row r="56" spans="2:9">
      <c r="B56" s="563"/>
      <c r="C56" s="561"/>
      <c r="D56" s="427" t="s">
        <v>254</v>
      </c>
      <c r="E56" s="565" t="s">
        <v>464</v>
      </c>
      <c r="F56" s="591">
        <v>42684148.358336225</v>
      </c>
      <c r="G56" s="427"/>
    </row>
    <row r="57" spans="2:9" ht="12.75" thickBot="1">
      <c r="B57" s="563"/>
      <c r="C57" s="561"/>
      <c r="D57" s="429"/>
      <c r="E57" s="563"/>
      <c r="F57" s="567"/>
      <c r="G57" s="427"/>
    </row>
    <row r="58" spans="2:9" ht="12.75" thickTop="1">
      <c r="B58" s="563"/>
      <c r="C58" s="555"/>
      <c r="D58" s="429"/>
      <c r="E58" s="582"/>
      <c r="F58" s="556"/>
      <c r="G58" s="427"/>
    </row>
    <row r="59" spans="2:9">
      <c r="B59" s="330"/>
      <c r="C59" s="555"/>
      <c r="D59" s="429"/>
      <c r="E59" s="557" t="s">
        <v>118</v>
      </c>
      <c r="F59" s="557"/>
      <c r="G59" s="433"/>
    </row>
    <row r="60" spans="2:9">
      <c r="B60" s="563"/>
      <c r="C60" s="555"/>
      <c r="E60" s="560" t="s">
        <v>296</v>
      </c>
      <c r="G60" s="429"/>
    </row>
    <row r="61" spans="2:9">
      <c r="B61" s="330"/>
      <c r="C61" s="548"/>
      <c r="G61" s="429"/>
    </row>
    <row r="62" spans="2:9">
      <c r="B62" s="330"/>
      <c r="C62" s="548"/>
      <c r="D62" s="427" t="s">
        <v>232</v>
      </c>
      <c r="E62" s="565" t="s">
        <v>465</v>
      </c>
      <c r="F62" s="591">
        <v>826406731.62414956</v>
      </c>
    </row>
    <row r="63" spans="2:9">
      <c r="B63" s="330"/>
      <c r="C63" s="555"/>
      <c r="D63" s="427"/>
      <c r="E63" s="563"/>
      <c r="F63" s="592"/>
    </row>
    <row r="64" spans="2:9">
      <c r="B64" s="330"/>
      <c r="C64" s="555"/>
      <c r="D64" s="427"/>
      <c r="E64" s="563"/>
      <c r="F64" s="570"/>
      <c r="G64" s="429"/>
      <c r="H64" s="582"/>
      <c r="I64" s="556"/>
    </row>
    <row r="65" spans="2:9">
      <c r="B65" s="330"/>
      <c r="C65" s="555"/>
      <c r="D65" s="427" t="s">
        <v>233</v>
      </c>
      <c r="E65" s="3" t="s">
        <v>119</v>
      </c>
      <c r="F65" s="591">
        <v>0</v>
      </c>
      <c r="G65" s="429"/>
      <c r="H65" s="582"/>
      <c r="I65" s="556"/>
    </row>
    <row r="66" spans="2:9" ht="12.75" thickBot="1">
      <c r="B66" s="330"/>
      <c r="C66" s="555"/>
      <c r="D66" s="429"/>
      <c r="E66" s="330"/>
      <c r="F66" s="567"/>
      <c r="G66" s="429"/>
      <c r="H66" s="582"/>
      <c r="I66" s="556"/>
    </row>
    <row r="67" spans="2:9" ht="12.75" thickTop="1">
      <c r="B67" s="330"/>
      <c r="C67" s="555"/>
      <c r="D67" s="429"/>
      <c r="E67" s="330"/>
      <c r="F67" s="575"/>
      <c r="G67" s="429"/>
      <c r="H67" s="582"/>
      <c r="I67" s="556"/>
    </row>
    <row r="68" spans="2:9">
      <c r="B68" s="330"/>
      <c r="C68" s="555"/>
      <c r="D68" s="427" t="s">
        <v>234</v>
      </c>
      <c r="E68" s="330" t="s">
        <v>466</v>
      </c>
      <c r="F68" s="591">
        <v>0</v>
      </c>
      <c r="G68" s="429"/>
    </row>
    <row r="69" spans="2:9">
      <c r="B69" s="330"/>
      <c r="C69" s="555"/>
      <c r="D69" s="427" t="s">
        <v>235</v>
      </c>
      <c r="E69" s="565" t="s">
        <v>467</v>
      </c>
      <c r="F69" s="591">
        <v>0</v>
      </c>
      <c r="G69" s="429"/>
    </row>
    <row r="70" spans="2:9">
      <c r="B70" s="330"/>
      <c r="C70" s="555"/>
      <c r="D70" s="427" t="s">
        <v>236</v>
      </c>
      <c r="E70" s="565" t="s">
        <v>468</v>
      </c>
      <c r="F70" s="591">
        <v>0</v>
      </c>
      <c r="G70" s="429"/>
    </row>
    <row r="71" spans="2:9" ht="12.75" thickBot="1">
      <c r="B71" s="330"/>
      <c r="C71" s="555"/>
      <c r="E71" s="571"/>
      <c r="F71" s="567"/>
      <c r="G71" s="429"/>
    </row>
    <row r="72" spans="2:9" ht="12.75" thickTop="1">
      <c r="B72" s="330"/>
      <c r="C72" s="555"/>
      <c r="E72" s="565"/>
      <c r="F72" s="570"/>
      <c r="G72" s="429"/>
    </row>
    <row r="73" spans="2:9">
      <c r="B73" s="330"/>
      <c r="C73" s="555"/>
      <c r="D73" s="427" t="s">
        <v>237</v>
      </c>
      <c r="E73" s="565" t="s">
        <v>469</v>
      </c>
      <c r="F73" s="591">
        <v>0</v>
      </c>
      <c r="G73" s="429"/>
    </row>
    <row r="74" spans="2:9" ht="12.75" thickBot="1">
      <c r="B74" s="330"/>
      <c r="E74" s="563"/>
      <c r="F74" s="573"/>
      <c r="G74" s="429"/>
    </row>
    <row r="75" spans="2:9" ht="12.75" thickTop="1"/>
    <row r="76" spans="2:9">
      <c r="C76" s="548"/>
    </row>
    <row r="77" spans="2:9">
      <c r="C77" s="548"/>
    </row>
    <row r="78" spans="2:9">
      <c r="C78" s="548"/>
      <c r="E78" s="5"/>
    </row>
    <row r="79" spans="2:9">
      <c r="C79" s="548"/>
    </row>
    <row r="80" spans="2:9">
      <c r="C80" s="548"/>
    </row>
  </sheetData>
  <pageMargins left="0.70866141732283472" right="0.70866141732283472" top="0.74803149606299213" bottom="0.74803149606299213" header="0.31496062992125984" footer="0.31496062992125984"/>
  <pageSetup paperSize="8" scale="83" orientation="landscape" r:id="rId1"/>
  <headerFooter scaleWithDoc="0">
    <oddHeader>&amp;C&amp;"-,Regular"&amp;8Holmes Master Trust Investor Report - January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62"/>
  <sheetViews>
    <sheetView view="pageLayout" zoomScale="80" zoomScaleNormal="100" zoomScaleSheetLayoutView="80" zoomScalePageLayoutView="80" workbookViewId="0">
      <selection activeCell="D32" sqref="D32"/>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4" ht="15" customHeight="1" thickBot="1">
      <c r="B1" s="287" t="s">
        <v>148</v>
      </c>
      <c r="C1" s="287"/>
      <c r="D1" s="180"/>
      <c r="E1" s="180"/>
      <c r="F1" s="180"/>
      <c r="G1" s="180"/>
      <c r="H1" s="180"/>
      <c r="I1" s="180"/>
      <c r="J1" s="180"/>
      <c r="K1" s="180"/>
      <c r="L1" s="180"/>
      <c r="M1" s="180"/>
      <c r="N1" s="180"/>
    </row>
    <row r="3" spans="1:14" ht="12.75" thickBot="1">
      <c r="A3" s="1"/>
      <c r="B3" s="163"/>
      <c r="C3" s="163"/>
      <c r="D3" s="163"/>
      <c r="E3" s="163"/>
      <c r="F3" s="163"/>
      <c r="G3" s="163"/>
      <c r="H3" s="163"/>
      <c r="I3" s="163"/>
      <c r="J3" s="163"/>
      <c r="K3" s="163"/>
      <c r="L3" s="163"/>
      <c r="M3" s="163"/>
    </row>
    <row r="4" spans="1:14" ht="16.5" customHeight="1">
      <c r="A4" s="288"/>
      <c r="B4" s="451" t="s">
        <v>147</v>
      </c>
      <c r="C4" s="451" t="s">
        <v>221</v>
      </c>
      <c r="D4" s="452" t="s">
        <v>120</v>
      </c>
      <c r="E4" s="452" t="s">
        <v>121</v>
      </c>
      <c r="F4" s="452" t="s">
        <v>270</v>
      </c>
      <c r="G4" s="452" t="s">
        <v>269</v>
      </c>
      <c r="H4" s="452" t="s">
        <v>122</v>
      </c>
      <c r="I4" s="452" t="s">
        <v>123</v>
      </c>
      <c r="J4" s="452" t="s">
        <v>124</v>
      </c>
      <c r="K4" s="452" t="s">
        <v>125</v>
      </c>
      <c r="L4" s="452" t="s">
        <v>126</v>
      </c>
      <c r="M4" s="452" t="s">
        <v>127</v>
      </c>
    </row>
    <row r="5" spans="1:14" s="307" customFormat="1">
      <c r="A5" s="100"/>
      <c r="B5" s="608" t="s">
        <v>543</v>
      </c>
      <c r="C5" s="608" t="s">
        <v>391</v>
      </c>
      <c r="D5" s="609">
        <v>11186175485.062756</v>
      </c>
      <c r="E5" s="609" t="s">
        <v>180</v>
      </c>
      <c r="F5" s="292" t="s">
        <v>544</v>
      </c>
      <c r="G5" s="610">
        <v>2.4126897522220331E-2</v>
      </c>
      <c r="H5" s="609">
        <v>68024966.780000001</v>
      </c>
      <c r="I5" s="609">
        <f>D5</f>
        <v>11186175485.062756</v>
      </c>
      <c r="J5" s="611" t="s">
        <v>180</v>
      </c>
      <c r="K5" s="611" t="s">
        <v>544</v>
      </c>
      <c r="L5" s="610">
        <v>3.0930697185704334E-2</v>
      </c>
      <c r="M5" s="612">
        <v>87216316.620000005</v>
      </c>
    </row>
    <row r="6" spans="1:14" s="519" customFormat="1">
      <c r="A6" s="486"/>
      <c r="B6" s="608" t="s">
        <v>545</v>
      </c>
      <c r="C6" s="608" t="s">
        <v>391</v>
      </c>
      <c r="D6" s="609">
        <v>352334896</v>
      </c>
      <c r="E6" s="609" t="s">
        <v>181</v>
      </c>
      <c r="F6" s="613">
        <v>1.4E-2</v>
      </c>
      <c r="G6" s="610">
        <v>1.6435999999999999E-2</v>
      </c>
      <c r="H6" s="609">
        <v>1479916.18</v>
      </c>
      <c r="I6" s="609">
        <v>216421926.36000001</v>
      </c>
      <c r="J6" s="611" t="s">
        <v>180</v>
      </c>
      <c r="K6" s="613">
        <v>1.4749999999999999E-2</v>
      </c>
      <c r="L6" s="610">
        <v>1.9945000000000001E-2</v>
      </c>
      <c r="M6" s="612">
        <v>1088003.42</v>
      </c>
    </row>
    <row r="7" spans="1:14" s="519" customFormat="1">
      <c r="A7" s="486"/>
      <c r="B7" s="608" t="s">
        <v>546</v>
      </c>
      <c r="C7" s="608" t="s">
        <v>391</v>
      </c>
      <c r="D7" s="609">
        <v>195741609.5</v>
      </c>
      <c r="E7" s="609" t="s">
        <v>182</v>
      </c>
      <c r="F7" s="613">
        <v>1.4E-2</v>
      </c>
      <c r="G7" s="610">
        <v>1.627E-2</v>
      </c>
      <c r="H7" s="609">
        <v>813871.86</v>
      </c>
      <c r="I7" s="609">
        <v>171508798.24000001</v>
      </c>
      <c r="J7" s="611" t="s">
        <v>180</v>
      </c>
      <c r="K7" s="613">
        <v>1.6612999999999999E-2</v>
      </c>
      <c r="L7" s="610">
        <v>2.18075E-2</v>
      </c>
      <c r="M7" s="612">
        <v>942729.83</v>
      </c>
    </row>
    <row r="8" spans="1:14" s="519" customFormat="1">
      <c r="A8" s="486"/>
      <c r="B8" s="608" t="s">
        <v>547</v>
      </c>
      <c r="C8" s="608" t="s">
        <v>391</v>
      </c>
      <c r="D8" s="609">
        <v>750000000</v>
      </c>
      <c r="E8" s="609" t="s">
        <v>182</v>
      </c>
      <c r="F8" s="613">
        <v>1.4999999999999999E-2</v>
      </c>
      <c r="G8" s="610">
        <v>1.7270000000000001E-2</v>
      </c>
      <c r="H8" s="609">
        <v>3310083.33</v>
      </c>
      <c r="I8" s="609">
        <v>657150000</v>
      </c>
      <c r="J8" s="611" t="s">
        <v>180</v>
      </c>
      <c r="K8" s="613">
        <v>1.7325E-2</v>
      </c>
      <c r="L8" s="610">
        <v>2.2519999999999998E-2</v>
      </c>
      <c r="M8" s="612">
        <v>3730163.44</v>
      </c>
    </row>
    <row r="9" spans="1:14" s="519" customFormat="1">
      <c r="A9" s="486"/>
      <c r="B9" s="608" t="s">
        <v>548</v>
      </c>
      <c r="C9" s="608" t="s">
        <v>391</v>
      </c>
      <c r="D9" s="609">
        <v>375000000</v>
      </c>
      <c r="E9" s="609" t="s">
        <v>549</v>
      </c>
      <c r="F9" s="613">
        <v>4.0090000000000001E-2</v>
      </c>
      <c r="G9" s="610">
        <v>4.0090000000000001E-2</v>
      </c>
      <c r="H9" s="609">
        <v>0</v>
      </c>
      <c r="I9" s="609">
        <v>375000000</v>
      </c>
      <c r="J9" s="611" t="s">
        <v>180</v>
      </c>
      <c r="K9" s="613">
        <v>1.6250000000000001E-2</v>
      </c>
      <c r="L9" s="610">
        <v>2.1444999999999999E-2</v>
      </c>
      <c r="M9" s="612">
        <v>2026993.15</v>
      </c>
    </row>
    <row r="10" spans="1:14" s="519" customFormat="1">
      <c r="A10" s="486"/>
      <c r="B10" s="608" t="s">
        <v>550</v>
      </c>
      <c r="C10" s="608" t="s">
        <v>391</v>
      </c>
      <c r="D10" s="609">
        <v>397953500</v>
      </c>
      <c r="E10" s="609" t="s">
        <v>181</v>
      </c>
      <c r="F10" s="613">
        <v>1.35E-2</v>
      </c>
      <c r="G10" s="610">
        <v>1.5935999999999999E-2</v>
      </c>
      <c r="H10" s="609">
        <v>1620678.89</v>
      </c>
      <c r="I10" s="609">
        <v>245665473.18000001</v>
      </c>
      <c r="J10" s="611" t="s">
        <v>180</v>
      </c>
      <c r="K10" s="613">
        <v>1.4630000000000001E-2</v>
      </c>
      <c r="L10" s="610">
        <v>1.9824999999999999E-2</v>
      </c>
      <c r="M10" s="612">
        <v>1227587</v>
      </c>
    </row>
    <row r="11" spans="1:14" s="519" customFormat="1">
      <c r="A11" s="486"/>
      <c r="B11" s="608" t="s">
        <v>551</v>
      </c>
      <c r="C11" s="608" t="s">
        <v>391</v>
      </c>
      <c r="D11" s="609">
        <v>369528250</v>
      </c>
      <c r="E11" s="609" t="s">
        <v>182</v>
      </c>
      <c r="F11" s="613">
        <v>1.35E-2</v>
      </c>
      <c r="G11" s="610">
        <v>1.5769999999999999E-2</v>
      </c>
      <c r="H11" s="609">
        <v>1489239.91</v>
      </c>
      <c r="I11" s="609">
        <v>315207597.25</v>
      </c>
      <c r="J11" s="611" t="s">
        <v>180</v>
      </c>
      <c r="K11" s="613">
        <v>1.755E-2</v>
      </c>
      <c r="L11" s="610">
        <v>2.2745000000000001E-2</v>
      </c>
      <c r="M11" s="612">
        <v>1807080.84</v>
      </c>
    </row>
    <row r="12" spans="1:14" s="519" customFormat="1">
      <c r="A12" s="486"/>
      <c r="B12" s="608" t="s">
        <v>552</v>
      </c>
      <c r="C12" s="608" t="s">
        <v>391</v>
      </c>
      <c r="D12" s="609">
        <v>500000000</v>
      </c>
      <c r="E12" s="609" t="s">
        <v>182</v>
      </c>
      <c r="F12" s="613">
        <v>1.4500000000000001E-2</v>
      </c>
      <c r="G12" s="610">
        <v>1.677E-2</v>
      </c>
      <c r="H12" s="609">
        <v>2142833.33</v>
      </c>
      <c r="I12" s="609">
        <v>426500000</v>
      </c>
      <c r="J12" s="611" t="s">
        <v>180</v>
      </c>
      <c r="K12" s="613">
        <v>1.856E-2</v>
      </c>
      <c r="L12" s="610">
        <v>2.3754999999999998E-2</v>
      </c>
      <c r="M12" s="612">
        <v>2553695.04</v>
      </c>
    </row>
    <row r="13" spans="1:14" s="519" customFormat="1">
      <c r="A13" s="486"/>
      <c r="B13" s="608" t="s">
        <v>553</v>
      </c>
      <c r="C13" s="608" t="s">
        <v>391</v>
      </c>
      <c r="D13" s="609">
        <v>1648915579.5599999</v>
      </c>
      <c r="E13" s="609" t="s">
        <v>181</v>
      </c>
      <c r="F13" s="613">
        <v>1.55E-2</v>
      </c>
      <c r="G13" s="610">
        <v>1.7936000000000001E-2</v>
      </c>
      <c r="H13" s="609">
        <v>7558042.7400000002</v>
      </c>
      <c r="I13" s="609">
        <v>1045768561.63</v>
      </c>
      <c r="J13" s="611" t="s">
        <v>180</v>
      </c>
      <c r="K13" s="613">
        <v>1.5406E-2</v>
      </c>
      <c r="L13" s="610">
        <v>2.0601250000000002E-2</v>
      </c>
      <c r="M13" s="612">
        <v>5430303.6799999997</v>
      </c>
    </row>
    <row r="14" spans="1:14" s="519" customFormat="1">
      <c r="A14" s="486"/>
      <c r="B14" s="608" t="s">
        <v>554</v>
      </c>
      <c r="C14" s="608" t="s">
        <v>391</v>
      </c>
      <c r="D14" s="609">
        <v>164891557.96000001</v>
      </c>
      <c r="E14" s="609" t="s">
        <v>182</v>
      </c>
      <c r="F14" s="613">
        <v>1.4E-2</v>
      </c>
      <c r="G14" s="610">
        <v>1.627E-2</v>
      </c>
      <c r="H14" s="609">
        <v>685600.78</v>
      </c>
      <c r="I14" s="609">
        <v>143900862.63</v>
      </c>
      <c r="J14" s="611" t="s">
        <v>180</v>
      </c>
      <c r="K14" s="613">
        <v>1.9175000000000001E-2</v>
      </c>
      <c r="L14" s="610">
        <v>2.4369999999999999E-2</v>
      </c>
      <c r="M14" s="612">
        <v>883921.89</v>
      </c>
    </row>
    <row r="15" spans="1:14" s="519" customFormat="1">
      <c r="A15" s="486"/>
      <c r="B15" s="608" t="s">
        <v>555</v>
      </c>
      <c r="C15" s="608" t="s">
        <v>391</v>
      </c>
      <c r="D15" s="609">
        <v>500000000</v>
      </c>
      <c r="E15" s="609" t="s">
        <v>556</v>
      </c>
      <c r="F15" s="613">
        <v>3.6150000000000002E-2</v>
      </c>
      <c r="G15" s="610">
        <v>3.6150000000000002E-2</v>
      </c>
      <c r="H15" s="609">
        <v>4518750</v>
      </c>
      <c r="I15" s="609">
        <v>316455696.19999999</v>
      </c>
      <c r="J15" s="611" t="s">
        <v>180</v>
      </c>
      <c r="K15" s="613">
        <v>1.755E-2</v>
      </c>
      <c r="L15" s="610">
        <v>2.2745000000000001E-2</v>
      </c>
      <c r="M15" s="612">
        <v>1814236.17</v>
      </c>
    </row>
    <row r="16" spans="1:14" s="519" customFormat="1">
      <c r="A16" s="486"/>
      <c r="B16" s="608" t="s">
        <v>557</v>
      </c>
      <c r="C16" s="608" t="s">
        <v>391</v>
      </c>
      <c r="D16" s="609">
        <v>250000000</v>
      </c>
      <c r="E16" s="609" t="s">
        <v>181</v>
      </c>
      <c r="F16" s="613">
        <v>1.7500000000000002E-2</v>
      </c>
      <c r="G16" s="610">
        <v>1.9935999999999999E-2</v>
      </c>
      <c r="H16" s="609">
        <v>1273688.8899999999</v>
      </c>
      <c r="I16" s="609">
        <v>158227848.09999999</v>
      </c>
      <c r="J16" s="611" t="s">
        <v>180</v>
      </c>
      <c r="K16" s="613">
        <v>1.755E-2</v>
      </c>
      <c r="L16" s="610">
        <v>2.2745000000000001E-2</v>
      </c>
      <c r="M16" s="612">
        <v>907118.09</v>
      </c>
    </row>
    <row r="17" spans="1:17" s="519" customFormat="1">
      <c r="A17" s="486"/>
      <c r="B17" s="608" t="s">
        <v>558</v>
      </c>
      <c r="C17" s="608" t="s">
        <v>559</v>
      </c>
      <c r="D17" s="609">
        <v>443496801.69999999</v>
      </c>
      <c r="E17" s="609" t="s">
        <v>181</v>
      </c>
      <c r="F17" s="613">
        <v>1.6500000000000001E-2</v>
      </c>
      <c r="G17" s="610">
        <v>1.8936000000000001E-2</v>
      </c>
      <c r="H17" s="609">
        <v>2146169.7200000002</v>
      </c>
      <c r="I17" s="609">
        <v>288293822.41000003</v>
      </c>
      <c r="J17" s="611" t="s">
        <v>180</v>
      </c>
      <c r="K17" s="613">
        <v>1.9425000000000001E-2</v>
      </c>
      <c r="L17" s="610">
        <v>2.462E-2</v>
      </c>
      <c r="M17" s="612">
        <v>1789032.98</v>
      </c>
    </row>
    <row r="18" spans="1:17" s="519" customFormat="1">
      <c r="A18" s="486"/>
      <c r="B18" s="608" t="s">
        <v>560</v>
      </c>
      <c r="C18" s="608" t="s">
        <v>561</v>
      </c>
      <c r="D18" s="609">
        <f>443496801.71+177398720.68+443496801.71</f>
        <v>1064392324.0999999</v>
      </c>
      <c r="E18" s="609" t="s">
        <v>182</v>
      </c>
      <c r="F18" s="613">
        <v>1.55E-2</v>
      </c>
      <c r="G18" s="610">
        <v>1.7770000000000001E-2</v>
      </c>
      <c r="H18" s="609">
        <f>2014017.53+805607.01+2014017.53</f>
        <v>4833642.07</v>
      </c>
      <c r="I18" s="609">
        <f>368113432.84+148145671.64+368756503.2</f>
        <v>885015607.67999995</v>
      </c>
      <c r="J18" s="611" t="s">
        <v>180</v>
      </c>
      <c r="K18" s="613">
        <v>2.4173E-2</v>
      </c>
      <c r="L18" s="610">
        <v>2.9367000000000001E-2</v>
      </c>
      <c r="M18" s="612">
        <f>2568745.96+1128925.22+2805600.51</f>
        <v>6503271.6899999995</v>
      </c>
    </row>
    <row r="19" spans="1:17" s="519" customFormat="1">
      <c r="A19" s="486"/>
      <c r="B19" s="608" t="s">
        <v>562</v>
      </c>
      <c r="C19" s="608" t="s">
        <v>391</v>
      </c>
      <c r="D19" s="609">
        <v>17739872068.279999</v>
      </c>
      <c r="E19" s="609" t="s">
        <v>266</v>
      </c>
      <c r="F19" s="613">
        <v>1.2500000000000001E-2</v>
      </c>
      <c r="G19" s="610">
        <v>1.3942899999999999E-2</v>
      </c>
      <c r="H19" s="609">
        <v>63145626.530000001</v>
      </c>
      <c r="I19" s="609">
        <v>150337898.88</v>
      </c>
      <c r="J19" s="611" t="s">
        <v>180</v>
      </c>
      <c r="K19" s="613">
        <v>1.9975E-2</v>
      </c>
      <c r="L19" s="610">
        <v>2.5170000000000001E-2</v>
      </c>
      <c r="M19" s="612">
        <v>953776.58</v>
      </c>
    </row>
    <row r="20" spans="1:17" s="519" customFormat="1">
      <c r="A20" s="486"/>
      <c r="B20" s="608" t="s">
        <v>563</v>
      </c>
      <c r="C20" s="608" t="s">
        <v>391</v>
      </c>
      <c r="D20" s="609">
        <v>1250000000</v>
      </c>
      <c r="E20" s="609" t="s">
        <v>181</v>
      </c>
      <c r="F20" s="613">
        <v>1.55E-2</v>
      </c>
      <c r="G20" s="610">
        <v>1.7936000000000001E-2</v>
      </c>
      <c r="H20" s="609">
        <v>5729555.5599999996</v>
      </c>
      <c r="I20" s="609">
        <v>785175879.39999998</v>
      </c>
      <c r="J20" s="611" t="s">
        <v>180</v>
      </c>
      <c r="K20" s="613">
        <v>1.5900000000000001E-2</v>
      </c>
      <c r="L20" s="610">
        <v>2.1094999999999999E-2</v>
      </c>
      <c r="M20" s="612">
        <v>4174855.44</v>
      </c>
    </row>
    <row r="21" spans="1:17" s="519" customFormat="1">
      <c r="A21" s="486"/>
      <c r="B21" s="608" t="s">
        <v>564</v>
      </c>
      <c r="C21" s="608" t="s">
        <v>391</v>
      </c>
      <c r="D21" s="609">
        <v>140000000</v>
      </c>
      <c r="E21" s="609" t="s">
        <v>181</v>
      </c>
      <c r="F21" s="613">
        <v>2.1999999999999999E-2</v>
      </c>
      <c r="G21" s="610">
        <v>2.4435999999999999E-2</v>
      </c>
      <c r="H21" s="609">
        <v>874265.78</v>
      </c>
      <c r="I21" s="609">
        <v>90177133.659999996</v>
      </c>
      <c r="J21" s="611" t="s">
        <v>180</v>
      </c>
      <c r="K21" s="613">
        <v>2.1024999999999999E-2</v>
      </c>
      <c r="L21" s="610">
        <v>2.622E-2</v>
      </c>
      <c r="M21" s="612">
        <v>595969.56000000006</v>
      </c>
    </row>
    <row r="22" spans="1:17" s="519" customFormat="1">
      <c r="A22" s="486"/>
      <c r="B22" s="608" t="s">
        <v>565</v>
      </c>
      <c r="C22" s="608" t="s">
        <v>559</v>
      </c>
      <c r="D22" s="609">
        <v>650000000</v>
      </c>
      <c r="E22" s="609" t="s">
        <v>182</v>
      </c>
      <c r="F22" s="613">
        <v>7.4999999999999997E-3</v>
      </c>
      <c r="G22" s="610">
        <v>9.7699999999999992E-3</v>
      </c>
      <c r="H22" s="609">
        <v>1622905.56</v>
      </c>
      <c r="I22" s="609">
        <v>510528595.43000001</v>
      </c>
      <c r="J22" s="611" t="s">
        <v>180</v>
      </c>
      <c r="K22" s="613">
        <v>1.3575E-2</v>
      </c>
      <c r="L22" s="610">
        <v>1.8769999999999998E-2</v>
      </c>
      <c r="M22" s="612">
        <v>2415345.75</v>
      </c>
    </row>
    <row r="23" spans="1:17" s="519" customFormat="1" ht="12.75" thickBot="1">
      <c r="A23" s="486"/>
      <c r="B23" s="484" t="s">
        <v>390</v>
      </c>
      <c r="C23" s="484" t="s">
        <v>391</v>
      </c>
      <c r="D23" s="583">
        <v>750000000</v>
      </c>
      <c r="E23" s="583" t="s">
        <v>179</v>
      </c>
      <c r="F23" s="586">
        <v>8.0000000000000004E-4</v>
      </c>
      <c r="G23" s="586">
        <v>2.4659999999999999E-3</v>
      </c>
      <c r="H23" s="583">
        <v>154125</v>
      </c>
      <c r="I23" s="614">
        <v>496853262.67000002</v>
      </c>
      <c r="J23" s="584" t="s">
        <v>180</v>
      </c>
      <c r="K23" s="586">
        <v>2.9399999999999999E-4</v>
      </c>
      <c r="L23" s="586">
        <v>4.8999999999999998E-3</v>
      </c>
      <c r="M23" s="585">
        <v>613670.57999999996</v>
      </c>
    </row>
    <row r="24" spans="1:17" s="519" customFormat="1">
      <c r="A24" s="486"/>
      <c r="B24" s="297"/>
      <c r="C24" s="297"/>
      <c r="D24" s="289"/>
      <c r="E24" s="289"/>
      <c r="F24" s="292"/>
      <c r="G24" s="292"/>
      <c r="H24" s="289"/>
      <c r="I24" s="289"/>
      <c r="J24" s="292"/>
      <c r="K24" s="332"/>
      <c r="L24" s="331"/>
      <c r="M24" s="323"/>
    </row>
    <row r="25" spans="1:17" s="519" customFormat="1">
      <c r="A25" s="486"/>
      <c r="B25"/>
      <c r="C25"/>
      <c r="D25"/>
      <c r="E25"/>
      <c r="F25"/>
      <c r="G25"/>
      <c r="H25"/>
      <c r="I25"/>
      <c r="J25"/>
      <c r="K25"/>
      <c r="L25"/>
      <c r="M25"/>
    </row>
    <row r="26" spans="1:17" s="519" customFormat="1" ht="43.5" customHeight="1" thickBot="1">
      <c r="A26" s="486"/>
      <c r="B26" s="287" t="s">
        <v>173</v>
      </c>
      <c r="C26" s="287"/>
      <c r="D26" s="618"/>
      <c r="E26" s="618"/>
      <c r="F26" s="618"/>
      <c r="G26" s="618"/>
      <c r="H26" s="618"/>
      <c r="I26" s="618"/>
      <c r="J26" s="618"/>
      <c r="K26" s="618"/>
      <c r="L26" s="618"/>
      <c r="M26" s="618"/>
      <c r="N26" s="486"/>
      <c r="O26" s="486"/>
      <c r="P26" s="486"/>
      <c r="Q26" s="486"/>
    </row>
    <row r="27" spans="1:17" s="519" customFormat="1">
      <c r="A27" s="486"/>
      <c r="B27"/>
      <c r="C27"/>
      <c r="D27"/>
      <c r="E27"/>
      <c r="F27"/>
      <c r="G27"/>
      <c r="H27"/>
      <c r="I27"/>
      <c r="J27"/>
      <c r="K27"/>
      <c r="L27"/>
      <c r="M27"/>
    </row>
    <row r="28" spans="1:17" s="519" customFormat="1" ht="12.75" thickBot="1">
      <c r="A28" s="486"/>
      <c r="B28"/>
      <c r="C28"/>
      <c r="D28"/>
      <c r="E28"/>
      <c r="F28"/>
      <c r="G28"/>
      <c r="H28"/>
      <c r="I28"/>
      <c r="J28"/>
      <c r="K28"/>
      <c r="L28"/>
      <c r="M28"/>
    </row>
    <row r="29" spans="1:17" s="519" customFormat="1" ht="12.75" thickBot="1">
      <c r="A29" s="486"/>
      <c r="B29" s="298" t="s">
        <v>147</v>
      </c>
      <c r="C29" s="299" t="s">
        <v>128</v>
      </c>
      <c r="D29" s="300" t="s">
        <v>174</v>
      </c>
      <c r="E29" s="307"/>
      <c r="F29"/>
      <c r="G29"/>
      <c r="H29"/>
      <c r="I29"/>
      <c r="J29"/>
      <c r="K29"/>
      <c r="L29"/>
      <c r="M29"/>
    </row>
    <row r="30" spans="1:17" s="519" customFormat="1" ht="12.75" thickBot="1">
      <c r="A30" s="486"/>
      <c r="B30" s="301"/>
      <c r="C30" s="302"/>
      <c r="D30" s="303"/>
      <c r="E30" s="307"/>
      <c r="F30"/>
      <c r="G30"/>
      <c r="H30"/>
      <c r="I30"/>
      <c r="J30"/>
      <c r="K30"/>
      <c r="L30"/>
      <c r="M30"/>
    </row>
    <row r="31" spans="1:17" s="519" customFormat="1">
      <c r="A31" s="486"/>
      <c r="B31" s="307" t="s">
        <v>566</v>
      </c>
      <c r="C31"/>
      <c r="D31"/>
      <c r="E31"/>
      <c r="F31"/>
      <c r="G31"/>
      <c r="H31"/>
      <c r="I31"/>
      <c r="J31"/>
      <c r="K31"/>
      <c r="L31"/>
      <c r="M31"/>
    </row>
    <row r="32" spans="1:17" s="519" customFormat="1">
      <c r="A32" s="486"/>
      <c r="B32"/>
      <c r="C32"/>
      <c r="D32"/>
      <c r="E32"/>
      <c r="F32"/>
      <c r="G32"/>
      <c r="H32"/>
      <c r="I32"/>
      <c r="J32"/>
      <c r="K32"/>
      <c r="L32"/>
      <c r="M32"/>
    </row>
    <row r="33" spans="1:13" s="519" customFormat="1">
      <c r="A33" s="486"/>
      <c r="B33"/>
      <c r="C33"/>
      <c r="D33"/>
      <c r="E33" s="436"/>
      <c r="F33"/>
      <c r="G33"/>
      <c r="H33"/>
      <c r="I33"/>
      <c r="J33"/>
      <c r="K33"/>
      <c r="L33"/>
      <c r="M33"/>
    </row>
    <row r="34" spans="1:13" s="519" customFormat="1">
      <c r="A34" s="486"/>
      <c r="B34"/>
      <c r="C34"/>
      <c r="D34"/>
      <c r="E34"/>
      <c r="F34"/>
      <c r="G34"/>
      <c r="H34"/>
      <c r="I34"/>
      <c r="J34"/>
      <c r="K34"/>
      <c r="L34"/>
      <c r="M34"/>
    </row>
    <row r="35" spans="1:13" s="519" customFormat="1">
      <c r="A35" s="486"/>
      <c r="B35"/>
      <c r="C35"/>
      <c r="D35"/>
      <c r="E35" s="436"/>
      <c r="F35"/>
      <c r="G35"/>
      <c r="H35"/>
      <c r="I35"/>
      <c r="J35"/>
      <c r="K35"/>
      <c r="L35"/>
      <c r="M35"/>
    </row>
    <row r="36" spans="1:13" s="519" customFormat="1">
      <c r="A36" s="486"/>
      <c r="B36"/>
      <c r="C36"/>
      <c r="D36"/>
      <c r="E36"/>
      <c r="F36"/>
      <c r="G36"/>
      <c r="H36"/>
      <c r="I36"/>
      <c r="J36"/>
      <c r="K36"/>
      <c r="L36"/>
      <c r="M36"/>
    </row>
    <row r="37" spans="1:13" s="519" customFormat="1">
      <c r="A37" s="486"/>
      <c r="B37"/>
      <c r="C37"/>
      <c r="D37"/>
      <c r="E37"/>
      <c r="F37"/>
      <c r="G37"/>
      <c r="H37"/>
      <c r="I37"/>
      <c r="J37"/>
      <c r="K37"/>
      <c r="L37"/>
      <c r="M37"/>
    </row>
    <row r="38" spans="1:13" s="519" customFormat="1">
      <c r="A38" s="486"/>
      <c r="B38"/>
      <c r="C38"/>
      <c r="D38"/>
      <c r="E38"/>
      <c r="F38"/>
      <c r="G38"/>
      <c r="H38"/>
      <c r="I38"/>
      <c r="J38"/>
      <c r="K38"/>
      <c r="L38"/>
      <c r="M38"/>
    </row>
    <row r="39" spans="1:13" s="519" customFormat="1">
      <c r="A39" s="486"/>
      <c r="B39"/>
      <c r="C39"/>
      <c r="D39"/>
      <c r="E39"/>
      <c r="F39"/>
      <c r="G39"/>
      <c r="H39"/>
      <c r="I39"/>
      <c r="J39"/>
      <c r="K39"/>
      <c r="L39"/>
      <c r="M39"/>
    </row>
    <row r="40" spans="1:13" s="519" customFormat="1">
      <c r="A40" s="486"/>
      <c r="B40"/>
      <c r="C40"/>
      <c r="D40"/>
      <c r="E40"/>
      <c r="F40"/>
      <c r="G40"/>
      <c r="H40"/>
      <c r="I40"/>
      <c r="J40"/>
      <c r="K40"/>
      <c r="L40"/>
      <c r="M40"/>
    </row>
    <row r="41" spans="1:13">
      <c r="A41" s="1"/>
    </row>
    <row r="42" spans="1:13" s="485" customFormat="1">
      <c r="A42" s="486"/>
      <c r="B42"/>
      <c r="C42"/>
      <c r="D42"/>
      <c r="E42"/>
      <c r="F42"/>
      <c r="G42"/>
      <c r="H42"/>
      <c r="I42"/>
      <c r="J42"/>
      <c r="K42"/>
      <c r="L42"/>
      <c r="M42"/>
    </row>
    <row r="43" spans="1:13" s="485" customFormat="1">
      <c r="A43" s="486"/>
      <c r="B43"/>
      <c r="C43"/>
      <c r="D43"/>
      <c r="E43"/>
      <c r="F43"/>
      <c r="G43"/>
      <c r="H43"/>
      <c r="I43"/>
      <c r="J43"/>
      <c r="K43"/>
      <c r="L43"/>
      <c r="M43"/>
    </row>
    <row r="44" spans="1:13" s="485" customFormat="1">
      <c r="A44" s="486"/>
      <c r="B44"/>
      <c r="C44"/>
      <c r="D44"/>
      <c r="E44"/>
      <c r="F44"/>
      <c r="G44"/>
      <c r="H44"/>
      <c r="I44"/>
      <c r="J44"/>
      <c r="K44"/>
      <c r="L44"/>
      <c r="M44"/>
    </row>
    <row r="45" spans="1:13" s="485" customFormat="1">
      <c r="A45" s="486"/>
      <c r="B45"/>
      <c r="C45"/>
      <c r="D45"/>
      <c r="E45"/>
      <c r="F45"/>
      <c r="G45"/>
      <c r="H45"/>
      <c r="I45"/>
      <c r="J45"/>
      <c r="K45"/>
      <c r="L45"/>
      <c r="M45"/>
    </row>
    <row r="46" spans="1:13" s="485" customFormat="1">
      <c r="A46" s="486"/>
      <c r="B46"/>
      <c r="C46"/>
      <c r="D46"/>
      <c r="E46"/>
      <c r="F46"/>
      <c r="G46"/>
      <c r="H46"/>
      <c r="I46"/>
      <c r="J46"/>
      <c r="K46"/>
      <c r="L46"/>
      <c r="M46"/>
    </row>
    <row r="47" spans="1:13" s="485" customFormat="1">
      <c r="A47" s="486"/>
      <c r="B47"/>
      <c r="C47"/>
      <c r="D47"/>
      <c r="E47"/>
      <c r="F47"/>
      <c r="G47"/>
      <c r="H47"/>
      <c r="I47"/>
      <c r="J47"/>
      <c r="K47"/>
      <c r="L47"/>
      <c r="M47"/>
    </row>
    <row r="48" spans="1:13" s="485" customFormat="1">
      <c r="A48" s="486"/>
      <c r="B48"/>
      <c r="C48"/>
      <c r="D48"/>
      <c r="E48"/>
      <c r="F48"/>
      <c r="G48"/>
      <c r="H48"/>
      <c r="I48"/>
      <c r="J48"/>
      <c r="K48"/>
      <c r="L48"/>
      <c r="M48"/>
    </row>
    <row r="49" spans="1:14" s="307" customFormat="1">
      <c r="A49" s="100"/>
      <c r="B49"/>
      <c r="C49"/>
      <c r="D49"/>
      <c r="E49"/>
      <c r="F49"/>
      <c r="G49"/>
      <c r="H49"/>
      <c r="I49"/>
      <c r="J49"/>
      <c r="K49"/>
      <c r="L49"/>
      <c r="M49"/>
    </row>
    <row r="50" spans="1:14" s="307" customFormat="1">
      <c r="A50" s="100"/>
      <c r="B50"/>
      <c r="C50"/>
      <c r="D50"/>
      <c r="E50"/>
      <c r="F50"/>
      <c r="G50"/>
      <c r="H50"/>
      <c r="I50"/>
      <c r="J50"/>
      <c r="K50"/>
      <c r="L50"/>
      <c r="M50"/>
    </row>
    <row r="51" spans="1:14" s="307" customFormat="1">
      <c r="A51" s="100"/>
      <c r="B51"/>
      <c r="C51"/>
      <c r="D51"/>
      <c r="E51"/>
      <c r="F51"/>
      <c r="G51"/>
      <c r="H51"/>
      <c r="I51"/>
      <c r="J51"/>
      <c r="K51"/>
      <c r="L51"/>
      <c r="M51"/>
    </row>
    <row r="52" spans="1:14" s="307" customFormat="1">
      <c r="A52" s="100"/>
      <c r="B52"/>
      <c r="C52" s="550"/>
      <c r="D52"/>
      <c r="E52"/>
      <c r="F52"/>
      <c r="G52"/>
      <c r="H52"/>
      <c r="I52"/>
      <c r="J52"/>
      <c r="K52"/>
      <c r="L52"/>
      <c r="M52"/>
    </row>
    <row r="53" spans="1:14" s="307" customFormat="1">
      <c r="A53" s="100"/>
      <c r="B53"/>
      <c r="C53" s="550"/>
      <c r="D53"/>
      <c r="E53"/>
      <c r="F53"/>
      <c r="G53"/>
      <c r="H53"/>
      <c r="I53"/>
      <c r="J53"/>
      <c r="K53"/>
      <c r="L53"/>
      <c r="M53"/>
    </row>
    <row r="54" spans="1:14" s="307" customFormat="1">
      <c r="A54" s="100"/>
      <c r="B54"/>
      <c r="C54"/>
      <c r="D54"/>
      <c r="E54"/>
      <c r="F54"/>
      <c r="G54"/>
      <c r="H54"/>
      <c r="I54"/>
      <c r="J54"/>
      <c r="K54"/>
      <c r="L54"/>
      <c r="M54"/>
    </row>
    <row r="55" spans="1:14" s="307" customFormat="1">
      <c r="A55" s="100"/>
      <c r="B55"/>
      <c r="C55"/>
      <c r="D55"/>
      <c r="E55"/>
      <c r="F55"/>
      <c r="G55"/>
      <c r="H55"/>
      <c r="I55"/>
      <c r="J55"/>
      <c r="K55"/>
      <c r="L55"/>
      <c r="M55"/>
    </row>
    <row r="56" spans="1:14" s="307" customFormat="1">
      <c r="A56" s="100"/>
      <c r="B56"/>
      <c r="C56"/>
      <c r="D56"/>
      <c r="E56"/>
      <c r="F56"/>
      <c r="G56"/>
      <c r="H56"/>
      <c r="I56"/>
      <c r="J56"/>
      <c r="K56"/>
      <c r="L56"/>
      <c r="M56"/>
    </row>
    <row r="57" spans="1:14" s="307" customFormat="1">
      <c r="A57" s="100"/>
      <c r="B57"/>
      <c r="C57"/>
      <c r="D57"/>
      <c r="E57"/>
      <c r="F57"/>
      <c r="G57"/>
      <c r="H57"/>
      <c r="I57"/>
      <c r="J57"/>
      <c r="K57"/>
      <c r="L57"/>
      <c r="M57"/>
    </row>
    <row r="58" spans="1:14" s="307" customFormat="1">
      <c r="A58" s="100"/>
      <c r="B58"/>
      <c r="C58"/>
      <c r="D58"/>
      <c r="E58"/>
      <c r="F58"/>
      <c r="G58"/>
      <c r="H58"/>
      <c r="I58"/>
      <c r="J58"/>
      <c r="K58"/>
      <c r="L58"/>
      <c r="M58"/>
    </row>
    <row r="59" spans="1:14" s="307" customFormat="1">
      <c r="A59" s="100"/>
      <c r="B59"/>
      <c r="C59"/>
      <c r="D59"/>
      <c r="E59"/>
      <c r="F59"/>
      <c r="G59"/>
      <c r="H59"/>
      <c r="I59"/>
      <c r="J59"/>
      <c r="K59"/>
      <c r="L59"/>
      <c r="M59"/>
    </row>
    <row r="60" spans="1:14">
      <c r="A60" s="1"/>
    </row>
    <row r="61" spans="1:14">
      <c r="A61" s="1"/>
    </row>
    <row r="62" spans="1:14">
      <c r="N62" s="123"/>
    </row>
  </sheetData>
  <pageMargins left="0.70866141732283472" right="0.70866141732283472" top="0.74803149606299213" bottom="0.74803149606299213" header="0.31496062992125984" footer="0.31496062992125984"/>
  <pageSetup paperSize="8" scale="83" orientation="landscape" r:id="rId1"/>
  <headerFooter scaleWithDoc="0">
    <oddHeader>&amp;C&amp;"-,Regular"&amp;8Holmes Master Trust Investor Report - January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47"/>
  <sheetViews>
    <sheetView view="pageLayout" topLeftCell="A25" zoomScale="90" zoomScaleNormal="85" zoomScaleSheetLayoutView="80" zoomScalePageLayoutView="90" workbookViewId="0">
      <selection activeCell="D32" sqref="D32"/>
    </sheetView>
  </sheetViews>
  <sheetFormatPr defaultRowHeight="12"/>
  <cols>
    <col min="1" max="1" width="6.42578125" customWidth="1"/>
    <col min="2" max="2" width="122.28515625" customWidth="1"/>
    <col min="3" max="3" width="39.42578125" customWidth="1"/>
    <col min="4" max="5" width="65.85546875" customWidth="1"/>
  </cols>
  <sheetData>
    <row r="1" spans="1:5" ht="12.75" thickBot="1"/>
    <row r="2" spans="1:5" ht="12.75" thickBot="1">
      <c r="A2" s="4"/>
      <c r="B2" s="293" t="s">
        <v>82</v>
      </c>
      <c r="C2" s="294"/>
    </row>
    <row r="3" spans="1:5">
      <c r="A3" s="4"/>
      <c r="B3" s="80" t="s">
        <v>83</v>
      </c>
      <c r="C3" s="160"/>
    </row>
    <row r="4" spans="1:5">
      <c r="A4" s="4"/>
      <c r="B4" s="92" t="s">
        <v>476</v>
      </c>
      <c r="C4" s="161" t="s">
        <v>84</v>
      </c>
    </row>
    <row r="5" spans="1:5">
      <c r="A5" s="4"/>
      <c r="B5" s="92"/>
      <c r="C5" s="161"/>
    </row>
    <row r="6" spans="1:5">
      <c r="A6" s="4"/>
      <c r="B6" s="81" t="s">
        <v>85</v>
      </c>
      <c r="C6" s="161"/>
    </row>
    <row r="7" spans="1:5">
      <c r="A7" s="4"/>
      <c r="B7" s="92" t="s">
        <v>371</v>
      </c>
      <c r="C7" s="161" t="s">
        <v>84</v>
      </c>
    </row>
    <row r="8" spans="1:5">
      <c r="A8" s="4"/>
      <c r="B8" s="92" t="s">
        <v>372</v>
      </c>
      <c r="C8" s="161" t="s">
        <v>84</v>
      </c>
    </row>
    <row r="9" spans="1:5">
      <c r="A9" s="4"/>
      <c r="B9" s="92" t="s">
        <v>373</v>
      </c>
      <c r="C9" s="161" t="s">
        <v>84</v>
      </c>
    </row>
    <row r="10" spans="1:5">
      <c r="A10" s="4"/>
      <c r="B10" s="92"/>
      <c r="C10" s="161"/>
    </row>
    <row r="11" spans="1:5">
      <c r="A11" s="4"/>
      <c r="B11" s="92"/>
      <c r="C11" s="161"/>
    </row>
    <row r="12" spans="1:5">
      <c r="A12" s="4"/>
      <c r="B12" s="81" t="s">
        <v>374</v>
      </c>
      <c r="C12" s="161"/>
    </row>
    <row r="13" spans="1:5">
      <c r="A13" s="4"/>
      <c r="B13" s="92"/>
      <c r="C13" s="161"/>
    </row>
    <row r="14" spans="1:5" ht="42" customHeight="1">
      <c r="A14" s="4"/>
      <c r="B14" s="203" t="s">
        <v>375</v>
      </c>
      <c r="C14" s="447" t="s">
        <v>313</v>
      </c>
    </row>
    <row r="15" spans="1:5" ht="48">
      <c r="A15" s="4"/>
      <c r="B15" s="202" t="s">
        <v>376</v>
      </c>
      <c r="C15" s="181" t="s">
        <v>84</v>
      </c>
      <c r="E15" s="436">
        <v>41670</v>
      </c>
    </row>
    <row r="16" spans="1:5">
      <c r="A16" s="4"/>
      <c r="B16" s="92"/>
      <c r="C16" s="161"/>
      <c r="E16" t="s">
        <v>519</v>
      </c>
    </row>
    <row r="17" spans="1:17" ht="12.75" thickBot="1">
      <c r="A17" s="4"/>
      <c r="B17" s="507" t="s">
        <v>477</v>
      </c>
      <c r="C17" s="114"/>
      <c r="E17" s="436">
        <v>41647</v>
      </c>
    </row>
    <row r="18" spans="1:17">
      <c r="A18" s="4"/>
      <c r="B18" s="66"/>
      <c r="C18" s="93"/>
    </row>
    <row r="19" spans="1:17">
      <c r="A19" s="2"/>
      <c r="B19" s="13"/>
      <c r="C19" s="3"/>
    </row>
    <row r="20" spans="1:17">
      <c r="A20" s="4"/>
      <c r="B20" s="75" t="s">
        <v>86</v>
      </c>
      <c r="C20" s="94"/>
    </row>
    <row r="21" spans="1:17">
      <c r="A21" s="295">
        <v>1</v>
      </c>
      <c r="B21" s="162" t="s">
        <v>222</v>
      </c>
    </row>
    <row r="22" spans="1:17" ht="24">
      <c r="B22" s="508" t="s">
        <v>513</v>
      </c>
    </row>
    <row r="23" spans="1:17">
      <c r="A23" s="295">
        <v>2</v>
      </c>
      <c r="B23" s="162" t="s">
        <v>223</v>
      </c>
    </row>
    <row r="24" spans="1:17" ht="12" customHeight="1">
      <c r="B24" s="681" t="s">
        <v>224</v>
      </c>
    </row>
    <row r="25" spans="1:17" ht="20.25" customHeight="1">
      <c r="B25" s="681"/>
    </row>
    <row r="26" spans="1:17" ht="3.75" customHeight="1">
      <c r="B26" s="681"/>
      <c r="C26" s="486"/>
      <c r="D26" s="486"/>
      <c r="E26" s="486"/>
      <c r="F26" s="486"/>
      <c r="G26" s="486"/>
      <c r="H26" s="486"/>
      <c r="I26" s="486"/>
      <c r="J26" s="486"/>
      <c r="K26" s="486"/>
      <c r="L26" s="486"/>
      <c r="M26" s="486"/>
      <c r="N26" s="486"/>
      <c r="O26" s="486"/>
      <c r="P26" s="486"/>
      <c r="Q26" s="486"/>
    </row>
    <row r="27" spans="1:17">
      <c r="A27" s="295">
        <v>3</v>
      </c>
      <c r="B27" s="162" t="s">
        <v>257</v>
      </c>
    </row>
    <row r="28" spans="1:17" ht="12" customHeight="1">
      <c r="B28" s="508" t="s">
        <v>478</v>
      </c>
    </row>
    <row r="29" spans="1:17">
      <c r="A29" s="295">
        <v>4</v>
      </c>
      <c r="B29" s="162" t="s">
        <v>273</v>
      </c>
    </row>
    <row r="30" spans="1:17" ht="12" customHeight="1">
      <c r="B30" s="682" t="s">
        <v>377</v>
      </c>
    </row>
    <row r="31" spans="1:17">
      <c r="B31" s="682"/>
    </row>
    <row r="32" spans="1:17" ht="20.25" customHeight="1">
      <c r="B32" s="682"/>
    </row>
    <row r="33" spans="1:3" ht="3" customHeight="1">
      <c r="B33" s="682"/>
    </row>
    <row r="34" spans="1:3">
      <c r="A34" s="295">
        <v>5</v>
      </c>
      <c r="B34" s="17" t="s">
        <v>276</v>
      </c>
      <c r="C34" s="550"/>
    </row>
    <row r="35" spans="1:3">
      <c r="A35" s="295"/>
      <c r="B35" s="330" t="s">
        <v>378</v>
      </c>
      <c r="C35" s="550"/>
    </row>
    <row r="36" spans="1:3">
      <c r="A36" s="295">
        <v>6</v>
      </c>
      <c r="B36" s="17" t="s">
        <v>277</v>
      </c>
    </row>
    <row r="37" spans="1:3">
      <c r="A37" s="295"/>
      <c r="B37" s="330" t="s">
        <v>479</v>
      </c>
    </row>
    <row r="38" spans="1:3">
      <c r="A38" s="295">
        <v>7</v>
      </c>
      <c r="B38" s="17" t="s">
        <v>278</v>
      </c>
    </row>
    <row r="39" spans="1:3">
      <c r="A39" s="295"/>
      <c r="B39" s="330" t="s">
        <v>285</v>
      </c>
    </row>
    <row r="40" spans="1:3">
      <c r="A40" s="295">
        <v>8</v>
      </c>
      <c r="B40" s="17" t="s">
        <v>67</v>
      </c>
    </row>
    <row r="41" spans="1:3">
      <c r="A41" s="295"/>
      <c r="B41" s="330" t="s">
        <v>309</v>
      </c>
    </row>
    <row r="42" spans="1:3">
      <c r="A42" s="295">
        <v>9</v>
      </c>
      <c r="B42" s="17" t="s">
        <v>279</v>
      </c>
    </row>
    <row r="43" spans="1:3">
      <c r="A43" s="295"/>
      <c r="B43" s="330" t="s">
        <v>379</v>
      </c>
    </row>
    <row r="44" spans="1:3">
      <c r="A44" s="295">
        <v>10</v>
      </c>
      <c r="B44" s="17" t="s">
        <v>303</v>
      </c>
    </row>
    <row r="45" spans="1:3" ht="27" customHeight="1">
      <c r="B45" s="501" t="s">
        <v>380</v>
      </c>
    </row>
    <row r="46" spans="1:3">
      <c r="A46" s="295"/>
      <c r="B46" s="17"/>
    </row>
    <row r="47" spans="1:3">
      <c r="B47" s="17" t="s">
        <v>480</v>
      </c>
    </row>
  </sheetData>
  <mergeCells count="2">
    <mergeCell ref="B24:B26"/>
    <mergeCell ref="B30:B33"/>
  </mergeCells>
  <pageMargins left="0.70866141732283472" right="0.70866141732283472" top="0.74803149606299213" bottom="0.74803149606299213" header="0.31496062992125984" footer="0.31496062992125984"/>
  <pageSetup paperSize="8" scale="71" orientation="landscape" r:id="rId1"/>
  <headerFooter scaleWithDoc="0">
    <oddHeader>&amp;C&amp;"-,Regular"&amp;8Holmes Master Trust Investor Report - January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258290B-AEB5-4D80-84EC-F4CA36632EEE}"/>
</file>

<file path=customXml/itemProps2.xml><?xml version="1.0" encoding="utf-8"?>
<ds:datastoreItem xmlns:ds="http://schemas.openxmlformats.org/officeDocument/2006/customXml" ds:itemID="{C15BB093-C257-4422-86C4-CA4525A8133C}"/>
</file>

<file path=customXml/itemProps3.xml><?xml version="1.0" encoding="utf-8"?>
<ds:datastoreItem xmlns:ds="http://schemas.openxmlformats.org/officeDocument/2006/customXml" ds:itemID="{F78AA8A8-362D-44E3-9C84-09539B3480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Patel, Seema (Gesban)</cp:lastModifiedBy>
  <cp:lastPrinted>2014-03-04T14:29:43Z</cp:lastPrinted>
  <dcterms:created xsi:type="dcterms:W3CDTF">2011-08-15T10:47:16Z</dcterms:created>
  <dcterms:modified xsi:type="dcterms:W3CDTF">2014-03-04T14:31:26Z</dcterms:modified>
</cp:coreProperties>
</file>