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0" yWindow="45" windowWidth="18915" windowHeight="11850"/>
  </bookViews>
  <sheets>
    <sheet name="Page 1" sheetId="1" r:id="rId1"/>
    <sheet name="Page 2" sheetId="25" r:id="rId2"/>
    <sheet name="Page 3" sheetId="2" r:id="rId3"/>
    <sheet name="Page 4" sheetId="3" r:id="rId4"/>
    <sheet name="Page 5" sheetId="4" r:id="rId5"/>
    <sheet name="Page 6" sheetId="5" r:id="rId6"/>
    <sheet name="Page 7" sheetId="14" r:id="rId7"/>
    <sheet name="Page 8" sheetId="12" r:id="rId8"/>
    <sheet name="Page 9" sheetId="21" r:id="rId9"/>
    <sheet name="Page 10" sheetId="22" r:id="rId10"/>
    <sheet name="Page 11" sheetId="13" r:id="rId11"/>
  </sheets>
  <externalReferences>
    <externalReference r:id="rId12"/>
    <externalReference r:id="rId13"/>
    <externalReference r:id="rId14"/>
  </externalReferences>
  <definedNames>
    <definedName name="_xlnm.Print_Area" localSheetId="1">'Page 2'!$B$1:$G$39</definedName>
    <definedName name="_xlnm.Print_Area" localSheetId="8">'Page 9'!$A$1:$M$77</definedName>
    <definedName name="CPRMonthly">'[1]CPRfrom TrustCalcs'!$C$10</definedName>
  </definedNames>
  <calcPr calcId="145621"/>
</workbook>
</file>

<file path=xl/calcChain.xml><?xml version="1.0" encoding="utf-8"?>
<calcChain xmlns="http://schemas.openxmlformats.org/spreadsheetml/2006/main">
  <c r="I22" i="2" l="1"/>
  <c r="I16" i="2"/>
  <c r="I15" i="2"/>
  <c r="I14" i="2"/>
  <c r="I13" i="2"/>
  <c r="I12" i="2"/>
  <c r="I11" i="2"/>
  <c r="I10" i="2"/>
  <c r="I9" i="2"/>
  <c r="I8" i="2"/>
  <c r="I7" i="2"/>
  <c r="I6" i="2"/>
  <c r="H29" i="4"/>
  <c r="H14" i="4"/>
  <c r="B53" i="4"/>
  <c r="B16" i="4"/>
  <c r="M45" i="3"/>
  <c r="M44" i="3"/>
  <c r="M43" i="3"/>
  <c r="M42" i="3"/>
  <c r="M41" i="3"/>
  <c r="M40" i="3"/>
  <c r="M39" i="3"/>
  <c r="M38" i="3"/>
  <c r="M37" i="3"/>
  <c r="M36" i="3"/>
  <c r="M35" i="3"/>
  <c r="M34" i="3"/>
  <c r="M33" i="3"/>
  <c r="E24" i="25"/>
  <c r="D24" i="25"/>
  <c r="E23" i="25"/>
  <c r="D23" i="25"/>
  <c r="E22" i="25"/>
  <c r="D22" i="25"/>
  <c r="E21" i="25"/>
  <c r="D21" i="25"/>
  <c r="E19" i="25"/>
  <c r="D19" i="25"/>
  <c r="E18" i="25"/>
  <c r="D18" i="25"/>
  <c r="E17" i="25"/>
  <c r="D17" i="25"/>
  <c r="E16" i="25"/>
  <c r="D16" i="25"/>
  <c r="E15" i="25"/>
  <c r="D15" i="25"/>
  <c r="E14" i="25"/>
  <c r="D14" i="25"/>
  <c r="E13" i="25"/>
  <c r="D13" i="25"/>
  <c r="E7" i="25"/>
  <c r="D7" i="25"/>
</calcChain>
</file>

<file path=xl/sharedStrings.xml><?xml version="1.0" encoding="utf-8"?>
<sst xmlns="http://schemas.openxmlformats.org/spreadsheetml/2006/main" count="1471" uniqueCount="585">
  <si>
    <t>Report Date:</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</si>
  <si>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its opinions, estimates or other of its affiliates, accept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</si>
  <si>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Contacts:</t>
  </si>
  <si>
    <t>All queries should be directed to:</t>
  </si>
  <si>
    <t>Secured Funding Team</t>
  </si>
  <si>
    <t>0207 756 6165</t>
  </si>
  <si>
    <t>MBF@santander.co.uk</t>
  </si>
  <si>
    <t>Mortgage Loan Profile</t>
  </si>
  <si>
    <t>Original number of Mortgage Loans in Pool</t>
  </si>
  <si>
    <t>Original current value of Mortgage Loans in Pool</t>
  </si>
  <si>
    <t>COLLATERAL REPORT</t>
  </si>
  <si>
    <t>Number</t>
  </si>
  <si>
    <t>Current balance</t>
  </si>
  <si>
    <t xml:space="preserve">Arrears </t>
  </si>
  <si>
    <t>By Number</t>
  </si>
  <si>
    <t>By current 
balance</t>
  </si>
  <si>
    <t>£</t>
  </si>
  <si>
    <t>%</t>
  </si>
  <si>
    <t>Less than 1 month in arrears</t>
  </si>
  <si>
    <t>More than 12 months in arrears</t>
  </si>
  <si>
    <t>Total</t>
  </si>
  <si>
    <t>Total Properties in Possession Since Inception</t>
  </si>
  <si>
    <t>Repossessed (In Month)</t>
  </si>
  <si>
    <t>Sold (In Month)</t>
  </si>
  <si>
    <t>Current Number in Possession</t>
  </si>
  <si>
    <t>Total Properties Sold Since Inception</t>
  </si>
  <si>
    <t>Loss Amount</t>
  </si>
  <si>
    <t>Total Loss on Sale Brought Forward</t>
  </si>
  <si>
    <t>Losses Recorded this Period</t>
  </si>
  <si>
    <t>Total Loss on Sale Carried Forward</t>
  </si>
  <si>
    <t>Substitution, redemptions and repurchases</t>
  </si>
  <si>
    <t>Number of accounts</t>
  </si>
  <si>
    <t>this period</t>
  </si>
  <si>
    <t>Substitution &amp; Top up</t>
  </si>
  <si>
    <t>Repurchases this period</t>
  </si>
  <si>
    <t>Current month</t>
  </si>
  <si>
    <t>Previous month</t>
  </si>
  <si>
    <t>Product Breakdown</t>
  </si>
  <si>
    <t>(By Balance)</t>
  </si>
  <si>
    <t>by number</t>
  </si>
  <si>
    <t>by balance</t>
  </si>
  <si>
    <t>Bank of England Base Rate Tracker Loans</t>
  </si>
  <si>
    <t>Fixed Rate Loans</t>
  </si>
  <si>
    <t>Discounted SVR Loans</t>
  </si>
  <si>
    <t>Standard Variable Loans</t>
  </si>
  <si>
    <t>Existing Borrowers SVR</t>
  </si>
  <si>
    <t>Effective Date Of Change</t>
  </si>
  <si>
    <t>Previous Existing Borrowers SVR</t>
  </si>
  <si>
    <t>Effective Date of Change</t>
  </si>
  <si>
    <t>Payment Type</t>
  </si>
  <si>
    <t>Repayment</t>
  </si>
  <si>
    <t>Interest only and Combined repayment &amp; int-only</t>
  </si>
  <si>
    <t>Use Of Proceeds</t>
  </si>
  <si>
    <t>House Purchase</t>
  </si>
  <si>
    <t>Remortgage</t>
  </si>
  <si>
    <t>Analysis of Mortgage loan size at reporting date</t>
  </si>
  <si>
    <t>of accounts</t>
  </si>
  <si>
    <t>Geographical Analysis By Region</t>
  </si>
  <si>
    <t>East Anglia</t>
  </si>
  <si>
    <t>East Midlands</t>
  </si>
  <si>
    <t>North West</t>
  </si>
  <si>
    <t>South West</t>
  </si>
  <si>
    <t>West Midlands</t>
  </si>
  <si>
    <t>Scotland</t>
  </si>
  <si>
    <t>Wales</t>
  </si>
  <si>
    <t>Loan to Value at Last Valuation</t>
  </si>
  <si>
    <t xml:space="preserve">Using current capital balance and unindexed latest valuation </t>
  </si>
  <si>
    <t>&gt;0% =&lt;25%</t>
  </si>
  <si>
    <t>&gt;25% =&lt;50%</t>
  </si>
  <si>
    <t>&gt;50% =&lt;75%</t>
  </si>
  <si>
    <t>&gt;75% =&lt;80%</t>
  </si>
  <si>
    <t>&gt;80% =&lt;85%</t>
  </si>
  <si>
    <t>&gt;85% =&lt;90%</t>
  </si>
  <si>
    <t>&gt;90% =&lt;95%</t>
  </si>
  <si>
    <t>Indexed Current Loan to Value</t>
  </si>
  <si>
    <t xml:space="preserve">Using current capital balance and HPI indexed latest valuation </t>
  </si>
  <si>
    <t>Seasoning</t>
  </si>
  <si>
    <t>0 to &lt;6</t>
  </si>
  <si>
    <t>&gt;= 6 to &lt; 12</t>
  </si>
  <si>
    <t>&gt;= 12 to &lt; 18</t>
  </si>
  <si>
    <t>&gt;= 18 to &lt; 24</t>
  </si>
  <si>
    <t>&gt;= 24 to &lt; 30</t>
  </si>
  <si>
    <t>&gt;= 30 to &lt; 36</t>
  </si>
  <si>
    <t>&gt;= 36 to &lt; 42</t>
  </si>
  <si>
    <t>&gt;= 42 to &lt; 48</t>
  </si>
  <si>
    <t>&gt;=48 to &lt; 54</t>
  </si>
  <si>
    <t>&gt;=54 to &lt; 60</t>
  </si>
  <si>
    <t>&gt;= 60 to &lt; 66</t>
  </si>
  <si>
    <t>&gt;= 66 to &lt; 72</t>
  </si>
  <si>
    <t>&gt;= 72 to &lt; 78</t>
  </si>
  <si>
    <t>&gt;= 78 to &lt; 84</t>
  </si>
  <si>
    <t>&gt;= 84 to &lt; 90</t>
  </si>
  <si>
    <t>&gt;= 90 to &lt; 96</t>
  </si>
  <si>
    <t>&gt;= 96 to &lt; 102</t>
  </si>
  <si>
    <t>Remaining Term</t>
  </si>
  <si>
    <t>0 to &lt;5</t>
  </si>
  <si>
    <t>&gt;= 5 to &lt; 10</t>
  </si>
  <si>
    <t>&gt;= 10 to &lt; 15</t>
  </si>
  <si>
    <t>&gt;=15 to &lt; 20</t>
  </si>
  <si>
    <t>&gt;= 20 to &lt; 25</t>
  </si>
  <si>
    <t>&gt;= 25 to &lt; 30</t>
  </si>
  <si>
    <t>&gt;= 30 to &lt; 35</t>
  </si>
  <si>
    <t>&gt;= 35 to &lt; 40</t>
  </si>
  <si>
    <t>&gt;= 40 to &lt; 45</t>
  </si>
  <si>
    <t>LOAN NOTE REPORT</t>
  </si>
  <si>
    <t>Closing date</t>
  </si>
  <si>
    <t>ISIN</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</si>
  <si>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</si>
  <si>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</si>
  <si>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</si>
  <si>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</si>
  <si>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</si>
  <si>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</si>
  <si>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</si>
  <si>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</si>
  <si>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</si>
  <si>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</si>
  <si>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</si>
  <si>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</si>
  <si>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</si>
  <si>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A1</t>
  </si>
  <si>
    <t>A2</t>
  </si>
  <si>
    <t>A3</t>
  </si>
  <si>
    <t>A4</t>
  </si>
  <si>
    <t>A5</t>
  </si>
  <si>
    <t>Series 2010-1 Notes</t>
  </si>
  <si>
    <t>2010-1</t>
  </si>
  <si>
    <t>Z</t>
  </si>
  <si>
    <t>Series 2011-1 Notes</t>
  </si>
  <si>
    <t>2011-1</t>
  </si>
  <si>
    <t>A6</t>
  </si>
  <si>
    <t>% of Total</t>
  </si>
  <si>
    <t>Current note</t>
  </si>
  <si>
    <t>Subordination</t>
  </si>
  <si>
    <t>subordination</t>
  </si>
  <si>
    <t>+Reserve Fund</t>
  </si>
  <si>
    <t>Class Z Notes</t>
  </si>
  <si>
    <t>Interest shortfall in period</t>
  </si>
  <si>
    <t>Cumulative interest shortfall</t>
  </si>
  <si>
    <t>Principal shortfall in period</t>
  </si>
  <si>
    <t>Cumulative principal shortfall</t>
  </si>
  <si>
    <t>Cumulative net loss</t>
  </si>
  <si>
    <t>Excess principal paid in current period</t>
  </si>
  <si>
    <t>Balance Brought Forward</t>
  </si>
  <si>
    <t>Drawings</t>
  </si>
  <si>
    <t>Top Up</t>
  </si>
  <si>
    <t>Balance Carried Forward</t>
  </si>
  <si>
    <t>TRIGGER EVENTS</t>
  </si>
  <si>
    <t xml:space="preserve">Asset </t>
  </si>
  <si>
    <t>None</t>
  </si>
  <si>
    <t xml:space="preserve">Non Asset </t>
  </si>
  <si>
    <t>An arrears trigger event will occur if:</t>
  </si>
  <si>
    <t>Notes</t>
  </si>
  <si>
    <t>Bond Type</t>
  </si>
  <si>
    <t>Trust Assets</t>
  </si>
  <si>
    <t>Unknown</t>
  </si>
  <si>
    <t>Standard Variable Rate - Applicable to underwritten Santander UK mortgages</t>
  </si>
  <si>
    <t>0 to &lt;=50,000</t>
  </si>
  <si>
    <t>&gt;50,000 to &lt;=100,000</t>
  </si>
  <si>
    <t>&gt;100,000 to &lt;=150,000</t>
  </si>
  <si>
    <t>&gt;150,000 to &lt;=200,000</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</si>
  <si>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</si>
  <si>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</si>
  <si>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</si>
  <si>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</si>
  <si>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</si>
  <si>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</si>
  <si>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</si>
  <si>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</si>
  <si>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</si>
  <si>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</si>
  <si>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</si>
  <si>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&gt;95%</t>
  </si>
  <si>
    <t>Series 2011-2 Notes</t>
  </si>
  <si>
    <t>2011-2</t>
  </si>
  <si>
    <t xml:space="preserve">   Insolvency event occurs in relation to Seller.</t>
  </si>
  <si>
    <t>MORTGAGES TRUSTEE REVENUE WATERFALL</t>
  </si>
  <si>
    <t>FUNDING REVENUE WATERFALL</t>
  </si>
  <si>
    <t>Mortgages Trustee Fees</t>
  </si>
  <si>
    <t>Funding Security Trustee Fees</t>
  </si>
  <si>
    <t>Issuer Security Trustee Fees</t>
  </si>
  <si>
    <t xml:space="preserve">Other third party payments </t>
  </si>
  <si>
    <t>Fee under Intercompany Loan</t>
  </si>
  <si>
    <t>Note Trustee Fees</t>
  </si>
  <si>
    <t>Other third party payments</t>
  </si>
  <si>
    <t>Agent bank fees etc.</t>
  </si>
  <si>
    <t>Servicer Fees</t>
  </si>
  <si>
    <t>Cash Manager Fees</t>
  </si>
  <si>
    <t>Funding 1 Corporate Services Fees</t>
  </si>
  <si>
    <t>Account Bank Fees</t>
  </si>
  <si>
    <t>Issuer Cash Manager Fees</t>
  </si>
  <si>
    <t>Issuer Corporate Services Fees</t>
  </si>
  <si>
    <t>Funding 1</t>
  </si>
  <si>
    <t>Payment to Funding 1 Swap Provider</t>
  </si>
  <si>
    <t>Issuer Account Bank Fees</t>
  </si>
  <si>
    <t>Seller</t>
  </si>
  <si>
    <t>Interest on AAA loan tranches</t>
  </si>
  <si>
    <t>Interest on Class A notes</t>
  </si>
  <si>
    <t>Credit to AAA principal deficiency ledger</t>
  </si>
  <si>
    <t>MORTGAGES TRUSTEE PRINCIPAL WATERFALL</t>
  </si>
  <si>
    <t>Interest on Class Z notes</t>
  </si>
  <si>
    <t>Funding</t>
  </si>
  <si>
    <t>Excluded Issuer Swap Payments</t>
  </si>
  <si>
    <t>Credit to NR principal deficiency ledger</t>
  </si>
  <si>
    <t xml:space="preserve">Issuer profit </t>
  </si>
  <si>
    <t>Interest on NR loan tranches</t>
  </si>
  <si>
    <t>ISSUER PRINCIPAL WATERFALL</t>
  </si>
  <si>
    <t>Repayment of Class A Notes</t>
  </si>
  <si>
    <t xml:space="preserve">Profit to Funding 1 </t>
  </si>
  <si>
    <t>Repayment of Class Z Notes</t>
  </si>
  <si>
    <t>Payment of Funding 1 Start-up Loan</t>
  </si>
  <si>
    <t>Deferred Consideraation</t>
  </si>
  <si>
    <t>FUNDING PRINCIPAL WATERFALL</t>
  </si>
  <si>
    <t>Repayment of AAA loan tranches</t>
  </si>
  <si>
    <t>Repayment of NR loan tranches</t>
  </si>
  <si>
    <t>Credit to Cash Accumulation Ledger</t>
  </si>
  <si>
    <t>Currency Notional</t>
  </si>
  <si>
    <t>Receive Reference Rate</t>
  </si>
  <si>
    <t>Received</t>
  </si>
  <si>
    <t>£ Notional</t>
  </si>
  <si>
    <t>Pay reference rate</t>
  </si>
  <si>
    <t xml:space="preserve">Pay margin </t>
  </si>
  <si>
    <t>Pay rate</t>
  </si>
  <si>
    <t>Paid</t>
  </si>
  <si>
    <t>Collateral Postings</t>
  </si>
  <si>
    <t>WATERFALLS</t>
  </si>
  <si>
    <t>Interest on AA loan tranches</t>
  </si>
  <si>
    <t>Credit to AA principal deficiency ledger</t>
  </si>
  <si>
    <t>Interest on A loan tranches</t>
  </si>
  <si>
    <t>Credit to A principal deficiency ledger</t>
  </si>
  <si>
    <t>Interest on BBB loan tranches</t>
  </si>
  <si>
    <t>Credit to BBB principal deficiency ledger</t>
  </si>
  <si>
    <t>Repayment of AA loan tranches</t>
  </si>
  <si>
    <t>Repayment of A loan tranches</t>
  </si>
  <si>
    <t>Repayment of BBB loan tranches</t>
  </si>
  <si>
    <t>MAIN PARTIES TO THE STRUCTURE, RATINGS AND TRIGGERS (IF APPLICABLE)</t>
  </si>
  <si>
    <t xml:space="preserve">Fitch/Moody's/S&amp;P Long Term Rating </t>
  </si>
  <si>
    <t xml:space="preserve">Fitch/Moody's/S&amp;P Short Term Rating </t>
  </si>
  <si>
    <t>Applicable Trigger (loss of)</t>
  </si>
  <si>
    <t>Consequence</t>
  </si>
  <si>
    <t>Issuer</t>
  </si>
  <si>
    <t xml:space="preserve">Mortgages Trustee  </t>
  </si>
  <si>
    <t>Santander UK</t>
  </si>
  <si>
    <t>Servicer</t>
  </si>
  <si>
    <t>Cash Manager</t>
  </si>
  <si>
    <t>Funding Swap Provider</t>
  </si>
  <si>
    <t>Abbey National Treasury Services plc</t>
  </si>
  <si>
    <t>Amount</t>
  </si>
  <si>
    <t>Capitalisation cases (In Month)</t>
  </si>
  <si>
    <t>Capitalisation cases (Cumulative)</t>
  </si>
  <si>
    <t>CPR Analysis</t>
  </si>
  <si>
    <t>Total (including unscheduled repayments and repurchases from the trust)</t>
  </si>
  <si>
    <t>Unscheduled repayments and repurchases from the trust only</t>
  </si>
  <si>
    <t>*Includes properties in possession cases, cases no longer in arrears but excludes any loans repurchased from the portfolio or loans that have been redeemed</t>
  </si>
  <si>
    <t>1 Month CPR</t>
  </si>
  <si>
    <t>3 Month Average CPR</t>
  </si>
  <si>
    <t>12 Month CPR
(Annualised)</t>
  </si>
  <si>
    <t>Note</t>
  </si>
  <si>
    <t>SWAP PAYMENTS</t>
  </si>
  <si>
    <t>BBB- / Baa3 / BBB-</t>
  </si>
  <si>
    <t>Adjustment to Minimum Seller Share</t>
  </si>
  <si>
    <t>Each Start-up Loan Provider</t>
  </si>
  <si>
    <t>A or F1 (or, if Ratings Watch Negative, A+ or F1+) / P-1 / A or A-1 (or A+ if no ST rating)</t>
  </si>
  <si>
    <t>AA (S&amp;P)</t>
  </si>
  <si>
    <t>A or F1 (or, if Ratings Watch Negative, A+ or F1+)  / P-1 / A or A-1 (or A+ if no ST rating)</t>
  </si>
  <si>
    <t xml:space="preserve">BBB- or F3 (or, if Ratings Watch Negative, BBB or F2) / A3 or P-2 (or A3 if no ST rating) / BBB+ </t>
  </si>
  <si>
    <t>Further remedial action required including the possibility of obtaining a guarantee or replacement - see swap agreement for more detail</t>
  </si>
  <si>
    <t>A or F1 (or, if Ratings Watch Negative, A+ or F1+) / A2 or P-1 (or A1 if no ST rating) / A or A-1 (or A+ if no ST rating)</t>
  </si>
  <si>
    <t>Remedial action required including posting collateral with possibility of obtaining guarantor or transfer to eligible transferee - see individual swap agreements for more detail</t>
  </si>
  <si>
    <t>Further remedial action required including the possibility of obtaining a guarantee or replacement – see individual swap agreements for more detail</t>
  </si>
  <si>
    <t>Holmes Funding Limited</t>
  </si>
  <si>
    <t>Holmes Trustees Limited</t>
  </si>
  <si>
    <t>Series 2007-1 Notes</t>
  </si>
  <si>
    <t>2007-1</t>
  </si>
  <si>
    <t>Series 2007-2 Notes</t>
  </si>
  <si>
    <t>2007-2</t>
  </si>
  <si>
    <t>Series 2011-3 Notes</t>
  </si>
  <si>
    <t>2011-3</t>
  </si>
  <si>
    <t>ISSUER REVENUE WATERFALL</t>
  </si>
  <si>
    <t>Interest on Class B notes</t>
  </si>
  <si>
    <t>Interest on Class M notes</t>
  </si>
  <si>
    <t>Interest on Class C notes</t>
  </si>
  <si>
    <t>Repayment of Class B Notes</t>
  </si>
  <si>
    <t>Repayment of Class M Notes</t>
  </si>
  <si>
    <t>Repayment of Class C Notes</t>
  </si>
  <si>
    <t>Series 1 A1</t>
  </si>
  <si>
    <t>Series 1 A2</t>
  </si>
  <si>
    <t>Series 1 A3</t>
  </si>
  <si>
    <t>Series 1 B1</t>
  </si>
  <si>
    <t>Series 1 B2</t>
  </si>
  <si>
    <t>Series 1 C1</t>
  </si>
  <si>
    <t>Series 1 C2</t>
  </si>
  <si>
    <t>Series 1 C3</t>
  </si>
  <si>
    <t>Series 2 A</t>
  </si>
  <si>
    <t>Series 2 B2</t>
  </si>
  <si>
    <t>Series 2 C1</t>
  </si>
  <si>
    <t>Series 2 C2</t>
  </si>
  <si>
    <t>Series 2 C3</t>
  </si>
  <si>
    <t>Series 2 M2</t>
  </si>
  <si>
    <t>Series 2 M3</t>
  </si>
  <si>
    <t>Series 3 A1</t>
  </si>
  <si>
    <t>Series 3 A2</t>
  </si>
  <si>
    <t>Series 3 A3</t>
  </si>
  <si>
    <t>Series 3 B2</t>
  </si>
  <si>
    <t>Series 3 B3</t>
  </si>
  <si>
    <t>Series 3 M2</t>
  </si>
  <si>
    <t>Series 3 M3</t>
  </si>
  <si>
    <t>Series 3 C2</t>
  </si>
  <si>
    <t>Series 3 C3</t>
  </si>
  <si>
    <t>Series 4 A</t>
  </si>
  <si>
    <t>Series 1 B</t>
  </si>
  <si>
    <t>Series 1 C</t>
  </si>
  <si>
    <t>Series 2 A1</t>
  </si>
  <si>
    <t>Series 2 B1</t>
  </si>
  <si>
    <t>Series 2 B3</t>
  </si>
  <si>
    <t>Series 2 M1</t>
  </si>
  <si>
    <t>Combined Credit Enhancement</t>
  </si>
  <si>
    <t>% Required</t>
  </si>
  <si>
    <t>Class A Notes</t>
  </si>
  <si>
    <t>Funding Reserve Fund Requirement</t>
  </si>
  <si>
    <t>Funding Reserve Fund</t>
  </si>
  <si>
    <t>Excess Spread</t>
  </si>
  <si>
    <t>Excess Spread Rolling 12 Month Average</t>
  </si>
  <si>
    <t>*Excess spread is calculated at each quarterly interest payment date</t>
  </si>
  <si>
    <t>Funding Principal Ledger-AAA</t>
  </si>
  <si>
    <t>Funding Principal Ledger-AA</t>
  </si>
  <si>
    <t>Funding Principal Ledger-A</t>
  </si>
  <si>
    <t>Funding Principal Ledger-BBB</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</si>
  <si>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</si>
  <si>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</si>
  <si>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</si>
  <si>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</si>
  <si>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</si>
  <si>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</si>
  <si>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</si>
  <si>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</si>
  <si>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</si>
  <si>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</si>
  <si>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11&lt;=12 months in arrears</t>
  </si>
  <si>
    <t>COLLATERAL</t>
  </si>
  <si>
    <t>Counterparty</t>
  </si>
  <si>
    <t>Funding 1 Redemption Reserve Ledger</t>
  </si>
  <si>
    <t xml:space="preserve">   The then current Seller Share is less than the minimum sellers share.</t>
  </si>
  <si>
    <t>Full details of all trigger events can be found within the Holmes Master Issuer plc offering circular</t>
  </si>
  <si>
    <t>US43641NAA28</t>
  </si>
  <si>
    <t>XS0292748943</t>
  </si>
  <si>
    <t>US43641NAB01</t>
  </si>
  <si>
    <t>US43641NAC83</t>
  </si>
  <si>
    <t>XS0292750253</t>
  </si>
  <si>
    <t>XS0292750683</t>
  </si>
  <si>
    <t>US43641NAD66</t>
  </si>
  <si>
    <t>AAA/Aaa/AAA</t>
  </si>
  <si>
    <t>USD</t>
  </si>
  <si>
    <t>GBP</t>
  </si>
  <si>
    <t>EUR</t>
  </si>
  <si>
    <t>1M USD LIBOR</t>
  </si>
  <si>
    <t>3M GBP LIBOR</t>
  </si>
  <si>
    <t>3M USD LIBOR</t>
  </si>
  <si>
    <t>3M EURIBOR</t>
  </si>
  <si>
    <t>-</t>
  </si>
  <si>
    <t>US43641NAE40</t>
  </si>
  <si>
    <t>XS0292751061</t>
  </si>
  <si>
    <t>XS0292751814</t>
  </si>
  <si>
    <t>XS0292752382</t>
  </si>
  <si>
    <t>XS0292752622</t>
  </si>
  <si>
    <t>AA/Aa3/AA</t>
  </si>
  <si>
    <t>XS0292753430</t>
  </si>
  <si>
    <t>XS0292754081</t>
  </si>
  <si>
    <t>XS0292754594</t>
  </si>
  <si>
    <t>XS0292755138</t>
  </si>
  <si>
    <t>A/A2/A</t>
  </si>
  <si>
    <t>US43641NAH70</t>
  </si>
  <si>
    <t>XS0292756458</t>
  </si>
  <si>
    <t>XS0292756615</t>
  </si>
  <si>
    <t>US43641NAJ37</t>
  </si>
  <si>
    <t>XS0292757001</t>
  </si>
  <si>
    <t>XS0292757340</t>
  </si>
  <si>
    <t>XS0292759395</t>
  </si>
  <si>
    <t>XS0292759635</t>
  </si>
  <si>
    <t>BBB/Baa2/BBB</t>
  </si>
  <si>
    <t>US43641NAK00</t>
  </si>
  <si>
    <t>XS0302981013</t>
  </si>
  <si>
    <t>CA43641NAU87</t>
  </si>
  <si>
    <t>US43641NAL8</t>
  </si>
  <si>
    <t>US43641NAM65</t>
  </si>
  <si>
    <t>XS0302983068</t>
  </si>
  <si>
    <t>XS0302983498</t>
  </si>
  <si>
    <t>US43641NAT19</t>
  </si>
  <si>
    <t>CAD</t>
  </si>
  <si>
    <t>1M CDOR</t>
  </si>
  <si>
    <t>US43641NAN49</t>
  </si>
  <si>
    <t>US43641NAQ79</t>
  </si>
  <si>
    <t>XS0305303066</t>
  </si>
  <si>
    <t>XS0305303223</t>
  </si>
  <si>
    <t>US43641NAR52</t>
  </si>
  <si>
    <t>XS0305304205</t>
  </si>
  <si>
    <t>XS0305305863</t>
  </si>
  <si>
    <t>US43641NAP96</t>
  </si>
  <si>
    <t>US43641NAS36</t>
  </si>
  <si>
    <t>XS0305306325</t>
  </si>
  <si>
    <t>XS0305306598</t>
  </si>
  <si>
    <t>3m USD LIBOR</t>
  </si>
  <si>
    <t>XS0557834545</t>
  </si>
  <si>
    <t>XS0557834628</t>
  </si>
  <si>
    <t>XS0557834891</t>
  </si>
  <si>
    <t>XS0557835195</t>
  </si>
  <si>
    <t>XS0557835518</t>
  </si>
  <si>
    <t>n/a</t>
  </si>
  <si>
    <t>GBP FIXED</t>
  </si>
  <si>
    <t>P-Through</t>
  </si>
  <si>
    <t>Sched AM</t>
  </si>
  <si>
    <t>XS0590150362</t>
  </si>
  <si>
    <t>XS0590150529</t>
  </si>
  <si>
    <t>XS0590163696</t>
  </si>
  <si>
    <t>Bullet</t>
  </si>
  <si>
    <t>XS0608362058</t>
  </si>
  <si>
    <t>XS0679914787</t>
  </si>
  <si>
    <t>XS0679914860</t>
  </si>
  <si>
    <t>XS0679918853</t>
  </si>
  <si>
    <t>XS0679914944</t>
  </si>
  <si>
    <t>XS0679915081</t>
  </si>
  <si>
    <t>XS0679915164</t>
  </si>
  <si>
    <t>Bank of New York Mellon</t>
  </si>
  <si>
    <t>Wilmington Trust SP Services (London) Limited</t>
  </si>
  <si>
    <t>A-1+/P-1/F1+</t>
  </si>
  <si>
    <t>A1+/P-1/F1+</t>
  </si>
  <si>
    <t>Current Ratings
S&amp;P/Moody's/Fitch</t>
  </si>
  <si>
    <t>Original Ratings
S&amp;P/Moody's/Fitch</t>
  </si>
  <si>
    <t>XS0557835351</t>
  </si>
  <si>
    <t>XS0590150446</t>
  </si>
  <si>
    <t>XS0590150792</t>
  </si>
  <si>
    <t>XS0590150875</t>
  </si>
  <si>
    <t xml:space="preserve">   Seller's role as servicer terminated &amp; new servicer appointed within 60 days.</t>
  </si>
  <si>
    <t xml:space="preserve">   Amount debited to AAA principal deficiency sub ledger (Funding programme notes outstanding).</t>
  </si>
  <si>
    <t>(i) the outstanding principal balance of the loans in arrears for more than 90 days divided by the
outstanding principal balance of all of the loans in the mortgages trust (expressed as a percentage)
exceeds 2 per cent. Or</t>
  </si>
  <si>
    <t>Distribution Date:</t>
  </si>
  <si>
    <t>&gt; 750,000</t>
  </si>
  <si>
    <t>&gt;= 45</t>
  </si>
  <si>
    <t>London</t>
  </si>
  <si>
    <t>&gt;= 102 to &lt; 108</t>
  </si>
  <si>
    <t>North</t>
  </si>
  <si>
    <t>&gt;= 108 to &lt; 114</t>
  </si>
  <si>
    <t>&gt;= 114 to &lt; 120</t>
  </si>
  <si>
    <t>&gt;= 120 to &lt; 126</t>
  </si>
  <si>
    <t>Sout East (Excluding London)</t>
  </si>
  <si>
    <t>&gt;= 126 to &lt; 132</t>
  </si>
  <si>
    <t>&gt;= 132 to &lt; 138</t>
  </si>
  <si>
    <t>Yorks And Humberside</t>
  </si>
  <si>
    <t>&gt;= 138 to &lt; 144</t>
  </si>
  <si>
    <t>&gt;= 144 to &lt; 150</t>
  </si>
  <si>
    <t>&gt;= 150 to &lt; 156</t>
  </si>
  <si>
    <t>&gt;= 156 to &lt; 162</t>
  </si>
  <si>
    <t>&gt;= 162 to &lt; 168</t>
  </si>
  <si>
    <t>&gt;= 168 to &lt; 174</t>
  </si>
  <si>
    <t>&gt;= 174 to &lt; 180</t>
  </si>
  <si>
    <t>&gt;= 180</t>
  </si>
  <si>
    <t>ANTS</t>
  </si>
  <si>
    <t>Swap Counterparty</t>
  </si>
  <si>
    <t>Weighted Average Indexed LTV (Halifax HPI)</t>
  </si>
  <si>
    <t>Arrears</t>
  </si>
  <si>
    <t>This arrears multiplier is calculated as the arrears amount ( which is the difference between the expected monthly repayments and the amount that has actually been paid, i.e. a total of under and/or over payments ) divided by the monthly amount repayable. It is recalculated every time the arrears amount changes, i.e. on the date when a payment is due.</t>
  </si>
  <si>
    <t>Role</t>
  </si>
  <si>
    <t>BBB / Baa2 / BBB</t>
  </si>
  <si>
    <t>Seller to submit to the Mortgages Trustee, Funding, the Security Trustee and the Rating Agencies draft letters of notice to the Borrowers of sale and purchase of mortgage loans.</t>
  </si>
  <si>
    <t>Completion of legal assignment of mortgage loans to the Mortgages Trustee.</t>
  </si>
  <si>
    <t>F1 / Baa3 / A-1</t>
  </si>
  <si>
    <t>Adjustment to / more frequent review of formula for calculation of Minimum Seller Share.</t>
  </si>
  <si>
    <t>F1 / P-1 / A-1</t>
  </si>
  <si>
    <t>Seller unable to sell new mortgage loans to the trust and Funding unable to offer to make a contribution to the Seller to increase the Funding Share of the trust property.</t>
  </si>
  <si>
    <t>Mortgages Trustee and Funding Account Bank</t>
  </si>
  <si>
    <t xml:space="preserve">Termination of Account Bank Agreement, unless within 30 London Business Days either: 
(a) accounts and rights and obligations of Account Bank are transferred to a financial institution having the required ratings; or
(b) a guarantee of the Account Bank’s obligations is obtained from a financial institution having the required ratings; or 
(c) such other actions are taken to ensure that the ratings assigned to the outstanding issuing entity rated notes are not adversely affected,
in each case provided that the ratings of the outstanding issuing entity notes are not adversely affected by the remedial action.
</t>
  </si>
  <si>
    <t>If the Funding Reserve Fund Required Amount exceeds 5% of the Funding Share, Account Bank required to transfer the Excess Amount (being the amount by which the balance of the Funding Reserve Ledger exceeds 5% of the Funding Share) within 60 calendar days to a financial institution with the required ratings. If not remedied, termination of Account Bank Agreement.</t>
  </si>
  <si>
    <t xml:space="preserve">Issuer Account Bank </t>
  </si>
  <si>
    <t xml:space="preserve">Termination of Issuer Bank Account Agreement and closure of account, unless within 30 London Business Days either: 
(a) account and rights and obligations of Issuer Account Bank are transferred to a financial institution having the required ratings; 
(b) a guarantee of the Issuer Account Bank’s obligations is obtained from a financial institution having the required ratings; or 
(c) such other actions are taken to ensure that the ratings assigned to the outstanding issuing entity rated notes are not adversely affected,
in each case provided that the ratings of the outstanding issuing entity notes are not adversely affected by the remedial action.
</t>
  </si>
  <si>
    <t>Issuer Swap Providers</t>
  </si>
  <si>
    <t>Bank of America N.A.</t>
  </si>
  <si>
    <t>As above</t>
  </si>
  <si>
    <t>HSBC US Inc.</t>
  </si>
  <si>
    <t>Paying Agent and related roles</t>
  </si>
  <si>
    <t>Corporate Services Provider</t>
  </si>
  <si>
    <t>Note Trustee and Security Trustee</t>
  </si>
  <si>
    <t>The table above is a summary only and investors are advised to read the relevant transaction documents to understand precisely the legal terms and conditions associated with these roles.</t>
  </si>
  <si>
    <t>(a)</t>
  </si>
  <si>
    <t>(b)</t>
  </si>
  <si>
    <t>(c)</t>
  </si>
  <si>
    <t>(d)</t>
  </si>
  <si>
    <t>(including any payments to issuer swap providers)</t>
  </si>
  <si>
    <t>(e)</t>
  </si>
  <si>
    <t>(f)</t>
  </si>
  <si>
    <t>(g)</t>
  </si>
  <si>
    <t>(h)</t>
  </si>
  <si>
    <t>(i)</t>
  </si>
  <si>
    <t>(j)</t>
  </si>
  <si>
    <t>(k)</t>
  </si>
  <si>
    <t>(l)</t>
  </si>
  <si>
    <t>(m)</t>
  </si>
  <si>
    <t>Swap termination payments</t>
  </si>
  <si>
    <t>(n)</t>
  </si>
  <si>
    <t>Credit to first reserve fund</t>
  </si>
  <si>
    <t>(o)</t>
  </si>
  <si>
    <t>Additiional credit to first reserve fund</t>
  </si>
  <si>
    <t>(p)</t>
  </si>
  <si>
    <t>Credit to liquidity reserve fund</t>
  </si>
  <si>
    <t>(q)</t>
  </si>
  <si>
    <t>(r )</t>
  </si>
  <si>
    <t>(s)</t>
  </si>
  <si>
    <t>Excluded Swap Payments (with respect to the Issuer) and other fees under the Intercompany Loan Agreement</t>
  </si>
  <si>
    <t>(t)</t>
  </si>
  <si>
    <t>(u)</t>
  </si>
  <si>
    <t>(v)</t>
  </si>
  <si>
    <t>Holmes Master Issuer</t>
  </si>
  <si>
    <t>Reporting Period:</t>
  </si>
  <si>
    <t>All bonds are listed on the London Stock Exchange</t>
  </si>
  <si>
    <t>17/10/11-16/04/12</t>
  </si>
  <si>
    <t>Total Funding Principal Ledger</t>
  </si>
  <si>
    <t>F1+ / P-1 / A-1</t>
  </si>
  <si>
    <r>
      <t xml:space="preserve">Investors (or other appropriate third parties) can register at https://boeportal.co.uk/santanderuk (Internet Explorer version 8 or higher required) to download further disclosures in accordance with the Bank of England Market Notice </t>
    </r>
    <r>
      <rPr>
        <b/>
        <i/>
        <sz val="9"/>
        <rFont val="Arial"/>
        <family val="2"/>
      </rPr>
      <t>Detailed eligibility requirements for residential mortgage backed securities and covered bonds backed by residential mortgages</t>
    </r>
    <r>
      <rPr>
        <b/>
        <sz val="9"/>
        <rFont val="Arial"/>
        <family val="2"/>
      </rPr>
      <t xml:space="preserve"> dated 30th November 2010.</t>
    </r>
  </si>
  <si>
    <t>Establish a liquidity reserve - see page 223 of the prospectus for more detail</t>
  </si>
  <si>
    <t>* To be read in conjunction with rules on pgs 215 - 219 of the base prospectus</t>
  </si>
  <si>
    <t>Redeemed this period</t>
  </si>
  <si>
    <t>These figures have been calculated on a new and improved valuation basis as per the Special Schedule issued along with the February, 2009 report. The latest AVM update was run in Q3 2011</t>
  </si>
  <si>
    <t>For the purpose of the Bank of England Market Notice dated 30 November 2010 "defaults" is defined as properties having been taken into possession.</t>
  </si>
  <si>
    <t>Defaults</t>
  </si>
  <si>
    <t>17/01/12-16/04/12</t>
  </si>
  <si>
    <t>Series 2012-1 Notes</t>
  </si>
  <si>
    <t>2012-1</t>
  </si>
  <si>
    <t>XS0736418459</t>
  </si>
  <si>
    <t>XS0736397604</t>
  </si>
  <si>
    <t>25/01/12-16/04/12</t>
  </si>
  <si>
    <t>XS0736398834</t>
  </si>
  <si>
    <t>XS0736398917</t>
  </si>
  <si>
    <t>XS0736399055</t>
  </si>
  <si>
    <t>JPY</t>
  </si>
  <si>
    <t>3M JPY LIBOR</t>
  </si>
  <si>
    <t>XS0736399139</t>
  </si>
  <si>
    <t>XS0737122464</t>
  </si>
  <si>
    <t>Excess Spread This Month Annualised (Jan 2012)</t>
  </si>
  <si>
    <t>Receive Rate</t>
  </si>
  <si>
    <t>Receive Margin</t>
  </si>
  <si>
    <t>Deutsche Bank AG</t>
  </si>
  <si>
    <t>Natixis</t>
  </si>
  <si>
    <t>* The arrears trigger has been cured and it is expected the £50m will be repaid to Santander UK on the April Interest payment date</t>
  </si>
  <si>
    <t>CPR</t>
  </si>
  <si>
    <t>The splits between scheduled and unscheduled principal receipts for a given month are derived from a forecast of scheduled principal receipts from the earlier month and therefore may not necessarily equal the actual amount of scheduled principal receipts during the period.  For a period in which a trust replenishment occurs, a straight-lining method is used to estimate the scheduled principal receipts received on the replenished pool for the remainder of the month.</t>
  </si>
  <si>
    <t>Current number of Mortgage Loans in Pool at 29 February 2012</t>
  </si>
  <si>
    <t>Current £ value of Mortgage Loans in Pool at 29 February 2012</t>
  </si>
  <si>
    <t>Weighted Average Yield on 08 February 2012</t>
  </si>
  <si>
    <t>Balance as at 29 February 2012</t>
  </si>
  <si>
    <t>2012-1 A1</t>
  </si>
  <si>
    <t>AA- / Aa2- / A+</t>
  </si>
  <si>
    <t>There were no collateral posted during the Reporting Period 01-Feb-12 to 29-Feb-12</t>
  </si>
  <si>
    <t>A+ / Aa3 *- / A</t>
  </si>
  <si>
    <t>Original Loan to Value at Last Valuation</t>
  </si>
  <si>
    <t>Using original balance and valuation amount</t>
  </si>
  <si>
    <t>(ii) the issuerdoes not exercise its option to redeem the issuing entity notes on the relevant
step-up date pursuant to the terms and conditions of the issuing entity notes (but only where such
right of redemption arises on or after a particular specified date and not as a result of the occurrence
of any event specified in the terms and conditions of the relevant issuing entity notes)</t>
  </si>
  <si>
    <t>W</t>
  </si>
  <si>
    <t>Savings Balance</t>
  </si>
  <si>
    <t>X</t>
  </si>
  <si>
    <t>Y</t>
  </si>
  <si>
    <t>Product of p, q and r</t>
  </si>
  <si>
    <t>MSA Breach</t>
  </si>
  <si>
    <t>AA</t>
  </si>
  <si>
    <t>Reward Loans Cashbacks</t>
  </si>
  <si>
    <t>=</t>
  </si>
  <si>
    <t>W + X + Y + Z + AA</t>
  </si>
  <si>
    <t>as set out in base prospectus</t>
  </si>
  <si>
    <t>01-Mar-12 to 31-Mar-12</t>
  </si>
  <si>
    <t>A / Baa1 *- / A-</t>
  </si>
  <si>
    <t>F1 / P-2 / A-2</t>
  </si>
  <si>
    <t>AA / A1 / A+</t>
  </si>
  <si>
    <t>A+ / Aa3 *- / A+</t>
  </si>
  <si>
    <t>15/03/12-16/04/12</t>
  </si>
  <si>
    <t>‘The figure above omits a small portion of the pool, roughly 1.24% of the cover pool, which is recorded on separate data system for which this information is presently unavailable’</t>
  </si>
  <si>
    <t>As at the report date, the maximum loan size was £ 749,617.92, the minimum loan size was £ -1,287.17 and the average loan size was £ 104,234.38.</t>
  </si>
  <si>
    <t>As at the report date, the maximum original LTV was 125.86, the minimum original LTV was 1.19 and the weighted average original LTV was 67.45.</t>
  </si>
  <si>
    <t>Arrears Analysis of Non Repossessed Mortgage Loans at 31 March 2012</t>
  </si>
  <si>
    <t>Arrears Capitalised at 31 March 2012</t>
  </si>
  <si>
    <t>Losses on Properties in Possession at 31 March 2012</t>
  </si>
  <si>
    <t>Properties in Possession at 31 March 2012</t>
  </si>
  <si>
    <t>2011-3 A1</t>
  </si>
  <si>
    <t xml:space="preserve">BBB+ or F2 (or, if Ratings Watch Negative, BBB or F2) / A3 or P-2 (or A3 if no ST rating) / BBB+ </t>
  </si>
  <si>
    <t xml:space="preserve">A or F1 (or, if Ratings Watch Negative, A+ or F1+) / BBB+ or F2 (or A1 if no ST rating) / A or A-1 (A+ if not ST rating),  </t>
  </si>
  <si>
    <t>BBB+ or F2 (Fitch)</t>
  </si>
  <si>
    <t>Additional collateral may be required</t>
  </si>
  <si>
    <t>Remedial action required including posting collateral with possibility of obtaining guarantor or transfer to eligible transferee - see swap agreement for more detail.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</si>
</sst>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quot;£&quot;#,##0;[Red]\-&quot;£&quot;#,##0"/>
    <numFmt numFmtId="165" formatCode="_-* #,##0_-;\-* #,##0_-;_-* &quot;-&quot;_-;_-@_-"/>
    <numFmt numFmtId="166" formatCode="_-&quot;£&quot;* #,##0.00_-;\-&quot;£&quot;* #,##0.00_-;_-&quot;£&quot;* &quot;-&quot;??_-;_-@_-"/>
    <numFmt numFmtId="167" formatCode="_-* #,##0.00_-;\-* #,##0.00_-;_-* &quot;-&quot;??_-;_-@_-"/>
    <numFmt numFmtId="168" formatCode="_(* #,##0_);_(* \(#,##0\);_(* &quot;0&quot;_);_(@_)"/>
    <numFmt numFmtId="169" formatCode="_-* #,##0_-;\-* #,##0_-;_-* &quot;-&quot;??_-;_-@_-"/>
    <numFmt numFmtId="170" formatCode="&quot;£&quot;_(* #,##0_);_(* \(&quot;£&quot;#,##0\);_(* &quot;-&quot;_);_(@_)"/>
    <numFmt numFmtId="171" formatCode="0.00000%"/>
    <numFmt numFmtId="172" formatCode="&quot;£&quot;#,##0"/>
    <numFmt numFmtId="173" formatCode="_(* #,##0_);_(* \(#,##0\);_(* &quot;-&quot;??_);_(@_)"/>
    <numFmt numFmtId="174" formatCode="mmm\-yyyy"/>
    <numFmt numFmtId="175" formatCode="0.0000000%"/>
    <numFmt numFmtId="176" formatCode="0.0000%"/>
    <numFmt numFmtId="177" formatCode="[$-F800]dddd\,\ mmmm\ dd\,\ yyyy"/>
    <numFmt numFmtId="178" formatCode="0.000%"/>
    <numFmt numFmtId="179" formatCode="#,##0.00_ ;\-#,##0.00\ "/>
  </numFmts>
  <fonts count="30" x14ac:knownFonts="1">
    <font>
      <sz val="9"/>
      <color theme="1"/>
      <name val="arial"/>
      <family val="2"/>
    </font>
    <font>
      <sz val="9"/>
      <color indexed="8"/>
      <name val="Arial"/>
      <family val="2"/>
    </font>
    <font>
      <sz val="10"/>
      <name val="Arial"/>
      <family val="2"/>
    </font>
    <font>
      <u/>
      <sz val="10"/>
      <color indexed="12"/>
      <name val="Arial"/>
      <family val="2"/>
    </font>
    <font>
      <sz val="9"/>
      <name val="Arial"/>
      <family val="2"/>
    </font>
    <font>
      <b/>
      <sz val="9"/>
      <name val="Arial"/>
      <family val="2"/>
    </font>
    <font>
      <u/>
      <sz val="9"/>
      <color indexed="12"/>
      <name val="Arial"/>
      <family val="2"/>
    </font>
    <font>
      <b/>
      <u/>
      <sz val="10"/>
      <name val="Arial"/>
      <family val="2"/>
    </font>
    <font>
      <sz val="10"/>
      <color indexed="51"/>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sz val="9"/>
      <color indexed="58"/>
      <name val="Arial"/>
      <family val="2"/>
    </font>
    <font>
      <sz val="9"/>
      <color indexed="8"/>
      <name val="Calibri"/>
      <family val="2"/>
    </font>
    <font>
      <b/>
      <sz val="9"/>
      <color indexed="8"/>
      <name val="Arial"/>
      <family val="2"/>
    </font>
    <font>
      <sz val="9"/>
      <color indexed="9"/>
      <name val="arial"/>
      <family val="2"/>
    </font>
    <font>
      <b/>
      <sz val="9"/>
      <color indexed="9"/>
      <name val="Arial"/>
      <family val="2"/>
    </font>
    <font>
      <b/>
      <sz val="9"/>
      <color indexed="8"/>
      <name val="Calibri"/>
      <family val="2"/>
    </font>
    <font>
      <sz val="9"/>
      <color theme="1"/>
      <name val="arial"/>
      <family val="2"/>
    </font>
    <font>
      <sz val="9"/>
      <color theme="0"/>
      <name val="arial"/>
      <family val="2"/>
    </font>
    <font>
      <b/>
      <sz val="9"/>
      <color theme="0"/>
      <name val="arial"/>
      <family val="2"/>
    </font>
    <font>
      <b/>
      <sz val="9"/>
      <color theme="1"/>
      <name val="arial"/>
      <family val="2"/>
    </font>
    <font>
      <sz val="10"/>
      <color theme="0"/>
      <name val="Arial"/>
      <family val="2"/>
    </font>
    <font>
      <b/>
      <u/>
      <sz val="10"/>
      <color theme="0"/>
      <name val="Arial"/>
      <family val="2"/>
    </font>
    <font>
      <sz val="10"/>
      <color theme="1"/>
      <name val="Arial"/>
      <family val="2"/>
    </font>
    <font>
      <b/>
      <sz val="10"/>
      <color theme="0"/>
      <name val="Arial"/>
      <family val="2"/>
    </font>
    <font>
      <i/>
      <sz val="9"/>
      <color theme="1"/>
      <name val="arial"/>
      <family val="2"/>
    </font>
    <font>
      <b/>
      <i/>
      <sz val="9"/>
      <name val="Arial"/>
      <family val="2"/>
    </font>
  </fonts>
  <fills count="8">
    <fill>
      <patternFill patternType="none"/>
    </fill>
    <fill>
      <patternFill patternType="gray125"/>
    </fill>
    <fill>
      <patternFill patternType="solid">
        <fgColor indexed="10"/>
        <bgColor indexed="64"/>
      </patternFill>
    </fill>
    <fill>
      <patternFill patternType="solid">
        <fgColor indexed="10"/>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s>
  <cellStyleXfs count="53">
    <xf numFmtId="0" fontId="0" fillId="0" borderId="0"/>
    <xf numFmtId="167" fontId="20"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67" fontId="20" fillId="0" borderId="0" applyFont="0" applyFill="0" applyBorder="0" applyAlignment="0" applyProtection="0"/>
    <xf numFmtId="175"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6" fontId="20" fillId="0" borderId="0" applyFont="0" applyFill="0" applyBorder="0" applyAlignment="0" applyProtection="0"/>
    <xf numFmtId="0" fontId="20" fillId="0" borderId="0"/>
    <xf numFmtId="0" fontId="2" fillId="0" borderId="0"/>
    <xf numFmtId="0" fontId="2" fillId="0" borderId="0"/>
    <xf numFmtId="0" fontId="2" fillId="0" borderId="0"/>
    <xf numFmtId="167" fontId="20" fillId="0" borderId="0" applyFont="0" applyFill="0" applyBorder="0" applyAlignment="0" applyProtection="0"/>
    <xf numFmtId="0" fontId="20" fillId="0" borderId="0" applyNumberFormat="0" applyFont="0" applyFill="0" applyBorder="0" applyAlignment="0" applyProtection="0"/>
    <xf numFmtId="0" fontId="2" fillId="0" borderId="0"/>
  </cellStyleXfs>
  <cellXfs count="691">
    <xf numFmtId="0" fontId="0" fillId="0" borderId="0" xfId="0"/>
    <xf numFmtId="0" fontId="0" fillId="0" borderId="0" xfId="0" applyFont="1"/>
    <xf numFmtId="0" fontId="4" fillId="0" borderId="0" xfId="0" applyFont="1" applyBorder="1"/>
    <xf numFmtId="0" fontId="4" fillId="0" borderId="0" xfId="0" applyFont="1" applyFill="1" applyAlignment="1"/>
    <xf numFmtId="0" fontId="4" fillId="0" borderId="0" xfId="0" applyFont="1" applyFill="1" applyBorder="1"/>
    <xf numFmtId="0" fontId="4" fillId="0" borderId="0" xfId="0" applyFont="1" applyFill="1" applyBorder="1" applyAlignment="1">
      <alignment horizontal="left"/>
    </xf>
    <xf numFmtId="0" fontId="4" fillId="0" borderId="0" xfId="0" applyFont="1" applyBorder="1" applyAlignment="1">
      <alignment horizontal="left"/>
    </xf>
    <xf numFmtId="168" fontId="4" fillId="0" borderId="0" xfId="1" applyNumberFormat="1" applyFont="1" applyBorder="1"/>
    <xf numFmtId="0" fontId="4" fillId="0" borderId="0" xfId="0" applyFont="1" applyFill="1"/>
    <xf numFmtId="0" fontId="4" fillId="0" borderId="0" xfId="0" applyFont="1"/>
    <xf numFmtId="0" fontId="4" fillId="0" borderId="0" xfId="0" applyFont="1" applyFill="1" applyAlignment="1">
      <alignment horizontal="left"/>
    </xf>
    <xf numFmtId="0" fontId="4" fillId="0" borderId="0" xfId="0" applyFont="1" applyAlignment="1">
      <alignment horizontal="left"/>
    </xf>
    <xf numFmtId="168" fontId="4" fillId="0" borderId="0" xfId="1" applyNumberFormat="1" applyFont="1"/>
    <xf numFmtId="0" fontId="4" fillId="0" borderId="0" xfId="0" applyFont="1" applyFill="1" applyBorder="1" applyAlignment="1">
      <alignment wrapText="1"/>
    </xf>
    <xf numFmtId="0" fontId="4" fillId="0" borderId="0" xfId="0" applyFont="1" applyFill="1" applyAlignment="1">
      <alignment vertical="top" wrapText="1"/>
    </xf>
    <xf numFmtId="0" fontId="4" fillId="0" borderId="0" xfId="14" applyFont="1" applyFill="1" applyBorder="1" applyAlignment="1" applyProtection="1"/>
    <xf numFmtId="0" fontId="6" fillId="0" borderId="0" xfId="14" applyFont="1" applyFill="1" applyBorder="1" applyAlignment="1" applyProtection="1"/>
    <xf numFmtId="0" fontId="5" fillId="0" borderId="0" xfId="0" applyFont="1" applyFill="1" applyBorder="1" applyAlignment="1">
      <alignment vertical="top"/>
    </xf>
    <xf numFmtId="0" fontId="5" fillId="0" borderId="0" xfId="0" applyFont="1" applyFill="1" applyBorder="1" applyAlignment="1"/>
    <xf numFmtId="0" fontId="2" fillId="0" borderId="0" xfId="0" applyFont="1" applyBorder="1"/>
    <xf numFmtId="0" fontId="7" fillId="0" borderId="0" xfId="0" applyFont="1" applyFill="1" applyBorder="1" applyAlignment="1">
      <alignment wrapText="1"/>
    </xf>
    <xf numFmtId="0" fontId="2" fillId="0" borderId="0" xfId="0" applyFont="1" applyFill="1" applyAlignment="1"/>
    <xf numFmtId="0" fontId="2" fillId="0" borderId="0" xfId="0" applyFont="1" applyFill="1" applyBorder="1"/>
    <xf numFmtId="0" fontId="8" fillId="0" borderId="0" xfId="0" applyFont="1" applyFill="1" applyBorder="1" applyAlignment="1">
      <alignment horizontal="right"/>
    </xf>
    <xf numFmtId="0" fontId="2" fillId="0" borderId="0" xfId="0" applyFont="1" applyFill="1" applyBorder="1" applyAlignment="1">
      <alignment horizontal="left"/>
    </xf>
    <xf numFmtId="0" fontId="2" fillId="0" borderId="0" xfId="0" applyFont="1" applyBorder="1" applyAlignment="1">
      <alignment horizontal="left"/>
    </xf>
    <xf numFmtId="0" fontId="12" fillId="0" borderId="0" xfId="0" applyFont="1" applyFill="1"/>
    <xf numFmtId="0" fontId="2" fillId="0" borderId="0" xfId="0" applyFont="1" applyFill="1"/>
    <xf numFmtId="0" fontId="2" fillId="0" borderId="0" xfId="0" applyFont="1"/>
    <xf numFmtId="0" fontId="13" fillId="0" borderId="1" xfId="16" applyFont="1" applyFill="1" applyBorder="1" applyAlignment="1">
      <alignment horizontal="left"/>
    </xf>
    <xf numFmtId="0" fontId="13" fillId="0" borderId="2" xfId="16" applyFont="1" applyFill="1" applyBorder="1" applyAlignment="1">
      <alignment horizontal="left"/>
    </xf>
    <xf numFmtId="15" fontId="13" fillId="0" borderId="0" xfId="0" applyNumberFormat="1" applyFont="1" applyFill="1" applyBorder="1" applyAlignment="1">
      <alignment horizontal="right"/>
    </xf>
    <xf numFmtId="15" fontId="13" fillId="0" borderId="0" xfId="0" applyNumberFormat="1" applyFont="1" applyFill="1" applyBorder="1"/>
    <xf numFmtId="0" fontId="2" fillId="0" borderId="0" xfId="0" applyFont="1" applyFill="1" applyAlignment="1">
      <alignment horizontal="left"/>
    </xf>
    <xf numFmtId="0" fontId="2" fillId="0" borderId="0" xfId="0" applyFont="1" applyAlignment="1">
      <alignment horizontal="left"/>
    </xf>
    <xf numFmtId="0" fontId="13" fillId="0" borderId="3" xfId="16" applyFont="1" applyFill="1" applyBorder="1" applyAlignment="1">
      <alignment horizontal="left"/>
    </xf>
    <xf numFmtId="0" fontId="13" fillId="0" borderId="0" xfId="16" applyFont="1" applyFill="1" applyBorder="1" applyAlignment="1">
      <alignment horizontal="left"/>
    </xf>
    <xf numFmtId="0" fontId="2" fillId="0" borderId="0" xfId="0" applyFont="1" applyFill="1" applyBorder="1" applyAlignment="1">
      <alignment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2" fillId="0" borderId="0" xfId="14" applyFont="1" applyFill="1" applyBorder="1" applyAlignment="1" applyProtection="1"/>
    <xf numFmtId="0" fontId="3" fillId="0" borderId="0" xfId="14" applyFont="1" applyFill="1" applyBorder="1" applyAlignment="1" applyProtection="1"/>
    <xf numFmtId="0" fontId="13" fillId="0" borderId="0" xfId="0" applyFont="1" applyFill="1" applyBorder="1" applyAlignment="1">
      <alignment vertical="top"/>
    </xf>
    <xf numFmtId="0" fontId="13" fillId="0" borderId="0" xfId="0" applyFont="1" applyFill="1" applyBorder="1" applyAlignment="1"/>
    <xf numFmtId="0" fontId="5" fillId="0" borderId="7" xfId="0" applyFont="1" applyFill="1" applyBorder="1"/>
    <xf numFmtId="0" fontId="5" fillId="0" borderId="0" xfId="20" applyFont="1" applyBorder="1" applyAlignment="1"/>
    <xf numFmtId="0" fontId="5" fillId="0" borderId="0" xfId="20" applyFont="1" applyFill="1" applyBorder="1" applyAlignment="1"/>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9" xfId="0" applyFont="1" applyFill="1" applyBorder="1" applyAlignment="1">
      <alignment horizontal="left"/>
    </xf>
    <xf numFmtId="0" fontId="5" fillId="0" borderId="8" xfId="0" applyFont="1" applyFill="1" applyBorder="1" applyAlignment="1">
      <alignment horizontal="left"/>
    </xf>
    <xf numFmtId="0" fontId="5" fillId="0" borderId="0" xfId="0" applyFont="1" applyFill="1" applyBorder="1" applyAlignment="1">
      <alignment horizontal="center"/>
    </xf>
    <xf numFmtId="10" fontId="5" fillId="0" borderId="0" xfId="37" quotePrefix="1" applyNumberFormat="1" applyFont="1" applyFill="1" applyBorder="1" applyAlignment="1">
      <alignment horizontal="right"/>
    </xf>
    <xf numFmtId="0" fontId="5" fillId="0" borderId="10" xfId="0" applyFont="1" applyFill="1" applyBorder="1" applyAlignment="1">
      <alignment horizontal="left"/>
    </xf>
    <xf numFmtId="0" fontId="5" fillId="0" borderId="0" xfId="0" applyFont="1" applyFill="1" applyBorder="1" applyAlignment="1">
      <alignment horizontal="left"/>
    </xf>
    <xf numFmtId="165" fontId="4" fillId="0" borderId="0" xfId="1" quotePrefix="1" applyNumberFormat="1" applyFont="1" applyFill="1" applyBorder="1" applyAlignment="1">
      <alignment horizontal="left"/>
    </xf>
    <xf numFmtId="165" fontId="4" fillId="0" borderId="10" xfId="1" quotePrefix="1" applyNumberFormat="1" applyFont="1" applyFill="1" applyBorder="1" applyAlignment="1">
      <alignment horizontal="left"/>
    </xf>
    <xf numFmtId="0" fontId="5" fillId="0" borderId="11" xfId="0" applyFont="1" applyFill="1" applyBorder="1" applyAlignment="1">
      <alignment horizontal="center"/>
    </xf>
    <xf numFmtId="0" fontId="5" fillId="0" borderId="12" xfId="0" applyFont="1" applyFill="1" applyBorder="1" applyAlignment="1">
      <alignment horizontal="center"/>
    </xf>
    <xf numFmtId="0" fontId="0" fillId="0" borderId="11" xfId="0" applyFont="1" applyBorder="1"/>
    <xf numFmtId="0" fontId="0" fillId="0" borderId="13" xfId="0" applyFont="1" applyBorder="1"/>
    <xf numFmtId="0" fontId="0" fillId="0" borderId="14" xfId="0" applyFont="1" applyBorder="1"/>
    <xf numFmtId="165" fontId="4" fillId="0" borderId="13" xfId="1" quotePrefix="1" applyNumberFormat="1" applyFont="1" applyFill="1" applyBorder="1" applyAlignment="1">
      <alignment horizontal="left"/>
    </xf>
    <xf numFmtId="0" fontId="5" fillId="0" borderId="12" xfId="0" applyFont="1" applyFill="1" applyBorder="1" applyAlignment="1">
      <alignment horizontal="left"/>
    </xf>
    <xf numFmtId="0" fontId="5" fillId="0" borderId="15" xfId="0" applyFont="1" applyFill="1" applyBorder="1" applyAlignment="1">
      <alignment horizontal="left"/>
    </xf>
    <xf numFmtId="0" fontId="0" fillId="0" borderId="16" xfId="0" applyFont="1" applyBorder="1"/>
    <xf numFmtId="0" fontId="5" fillId="0" borderId="17" xfId="0" applyFont="1" applyFill="1" applyBorder="1" applyAlignment="1">
      <alignment horizontal="left"/>
    </xf>
    <xf numFmtId="169" fontId="5" fillId="0" borderId="0" xfId="1" applyNumberFormat="1" applyFont="1" applyFill="1" applyBorder="1" applyAlignment="1">
      <alignment horizontal="left"/>
    </xf>
    <xf numFmtId="168" fontId="4" fillId="0" borderId="0" xfId="1" applyNumberFormat="1" applyFont="1" applyFill="1" applyBorder="1" applyAlignment="1">
      <alignment horizontal="right"/>
    </xf>
    <xf numFmtId="172" fontId="5" fillId="0" borderId="0" xfId="1" applyNumberFormat="1" applyFont="1" applyFill="1" applyBorder="1"/>
    <xf numFmtId="168" fontId="5" fillId="0" borderId="0" xfId="1" applyNumberFormat="1" applyFont="1" applyFill="1" applyBorder="1" applyAlignment="1">
      <alignment horizontal="left"/>
    </xf>
    <xf numFmtId="0" fontId="4" fillId="0" borderId="10" xfId="0" applyFont="1" applyBorder="1"/>
    <xf numFmtId="0" fontId="5" fillId="0" borderId="0" xfId="0" applyFont="1" applyFill="1" applyAlignment="1">
      <alignment vertical="top" wrapText="1"/>
    </xf>
    <xf numFmtId="0" fontId="5" fillId="0" borderId="0" xfId="0" applyFont="1" applyFill="1" applyBorder="1"/>
    <xf numFmtId="0" fontId="5" fillId="0" borderId="18" xfId="0" applyFont="1" applyFill="1" applyBorder="1"/>
    <xf numFmtId="0" fontId="4" fillId="0" borderId="13" xfId="0" applyFont="1" applyBorder="1" applyAlignment="1">
      <alignment wrapText="1"/>
    </xf>
    <xf numFmtId="0" fontId="4" fillId="0" borderId="17" xfId="0" applyFont="1" applyBorder="1" applyAlignment="1">
      <alignment wrapText="1"/>
    </xf>
    <xf numFmtId="10" fontId="5" fillId="0" borderId="9" xfId="37" applyNumberFormat="1" applyFont="1" applyFill="1" applyBorder="1" applyAlignment="1">
      <alignment horizontal="right"/>
    </xf>
    <xf numFmtId="10" fontId="5" fillId="0" borderId="0" xfId="37" applyNumberFormat="1" applyFont="1" applyFill="1" applyBorder="1" applyAlignment="1">
      <alignment horizontal="right"/>
    </xf>
    <xf numFmtId="0" fontId="5" fillId="0" borderId="19" xfId="0" applyFont="1" applyFill="1" applyBorder="1" applyAlignment="1">
      <alignment horizontal="left"/>
    </xf>
    <xf numFmtId="0" fontId="5" fillId="0" borderId="7" xfId="0" applyFont="1" applyFill="1" applyBorder="1" applyAlignment="1">
      <alignment horizontal="left"/>
    </xf>
    <xf numFmtId="0" fontId="0" fillId="0" borderId="14" xfId="0" applyBorder="1"/>
    <xf numFmtId="0" fontId="5" fillId="0" borderId="11" xfId="0" applyFont="1" applyFill="1" applyBorder="1" applyAlignment="1"/>
    <xf numFmtId="0" fontId="4" fillId="0" borderId="7" xfId="0" applyFont="1" applyFill="1" applyBorder="1"/>
    <xf numFmtId="0" fontId="5" fillId="0" borderId="0" xfId="0" applyFont="1" applyFill="1"/>
    <xf numFmtId="174" fontId="5" fillId="0" borderId="9" xfId="0" applyNumberFormat="1" applyFont="1" applyFill="1" applyBorder="1" applyAlignment="1">
      <alignment horizontal="center"/>
    </xf>
    <xf numFmtId="171" fontId="4" fillId="0" borderId="0" xfId="0" applyNumberFormat="1" applyFont="1" applyFill="1" applyBorder="1"/>
    <xf numFmtId="10" fontId="4" fillId="0" borderId="0" xfId="0" applyNumberFormat="1" applyFont="1" applyFill="1" applyBorder="1"/>
    <xf numFmtId="175" fontId="4" fillId="0" borderId="0" xfId="0" applyNumberFormat="1" applyFont="1" applyFill="1" applyBorder="1"/>
    <xf numFmtId="0" fontId="5" fillId="0" borderId="12" xfId="0" applyFont="1" applyFill="1" applyBorder="1"/>
    <xf numFmtId="0" fontId="5" fillId="0" borderId="15" xfId="0" applyFont="1" applyFill="1" applyBorder="1"/>
    <xf numFmtId="10" fontId="5" fillId="0" borderId="8" xfId="37" applyNumberFormat="1" applyFont="1" applyFill="1" applyBorder="1" applyAlignment="1">
      <alignment horizontal="right"/>
    </xf>
    <xf numFmtId="164" fontId="5" fillId="0" borderId="9" xfId="0" applyNumberFormat="1" applyFont="1" applyFill="1" applyBorder="1" applyAlignment="1">
      <alignment horizontal="right"/>
    </xf>
    <xf numFmtId="0" fontId="5" fillId="0" borderId="8" xfId="0" applyFont="1" applyFill="1" applyBorder="1" applyAlignment="1">
      <alignment horizontal="right"/>
    </xf>
    <xf numFmtId="164" fontId="5" fillId="0" borderId="10" xfId="0" applyNumberFormat="1" applyFont="1" applyFill="1" applyBorder="1" applyAlignment="1">
      <alignment horizontal="right"/>
    </xf>
    <xf numFmtId="10" fontId="5" fillId="0" borderId="10" xfId="37" applyNumberFormat="1" applyFont="1" applyFill="1" applyBorder="1" applyAlignment="1">
      <alignment horizontal="right"/>
    </xf>
    <xf numFmtId="164" fontId="5" fillId="0" borderId="0" xfId="0" applyNumberFormat="1" applyFont="1" applyFill="1" applyBorder="1" applyAlignment="1">
      <alignment horizontal="right"/>
    </xf>
    <xf numFmtId="10" fontId="5" fillId="0" borderId="0" xfId="37" applyNumberFormat="1" applyFont="1" applyFill="1" applyBorder="1"/>
    <xf numFmtId="171" fontId="5" fillId="0" borderId="0" xfId="37" applyNumberFormat="1" applyFont="1" applyFill="1" applyBorder="1" applyAlignment="1">
      <alignment horizontal="right"/>
    </xf>
    <xf numFmtId="0" fontId="5" fillId="0" borderId="17" xfId="0" applyFont="1" applyFill="1" applyBorder="1" applyAlignment="1">
      <alignment horizontal="left" wrapText="1"/>
    </xf>
    <xf numFmtId="164" fontId="5" fillId="0" borderId="0" xfId="0" applyNumberFormat="1" applyFont="1" applyFill="1" applyBorder="1" applyAlignment="1">
      <alignment horizontal="right" wrapText="1"/>
    </xf>
    <xf numFmtId="171" fontId="5" fillId="0" borderId="0" xfId="37" applyNumberFormat="1" applyFont="1" applyFill="1" applyBorder="1" applyAlignment="1">
      <alignment horizontal="right" wrapText="1"/>
    </xf>
    <xf numFmtId="0" fontId="4" fillId="0" borderId="0" xfId="0" applyFont="1" applyFill="1" applyAlignment="1">
      <alignment wrapText="1"/>
    </xf>
    <xf numFmtId="0" fontId="4" fillId="0" borderId="15" xfId="0" applyFont="1" applyFill="1" applyBorder="1"/>
    <xf numFmtId="0" fontId="4" fillId="0" borderId="17" xfId="0" applyFont="1" applyFill="1" applyBorder="1"/>
    <xf numFmtId="171" fontId="5" fillId="0" borderId="0" xfId="32" applyNumberFormat="1" applyFont="1" applyFill="1" applyBorder="1" applyAlignment="1">
      <alignment horizontal="right"/>
    </xf>
    <xf numFmtId="169" fontId="4" fillId="0" borderId="0" xfId="1" applyNumberFormat="1" applyFont="1" applyFill="1" applyBorder="1" applyAlignment="1">
      <alignment horizontal="right"/>
    </xf>
    <xf numFmtId="0" fontId="5" fillId="0" borderId="7" xfId="0" applyFont="1" applyFill="1" applyBorder="1" applyAlignment="1"/>
    <xf numFmtId="0" fontId="5" fillId="0" borderId="19" xfId="0" applyFont="1" applyFill="1" applyBorder="1" applyAlignment="1"/>
    <xf numFmtId="0" fontId="5" fillId="0" borderId="13" xfId="0" applyFont="1" applyFill="1" applyBorder="1" applyAlignment="1"/>
    <xf numFmtId="0" fontId="5" fillId="0" borderId="15" xfId="20" applyFont="1" applyFill="1" applyBorder="1" applyAlignment="1">
      <alignment horizontal="left"/>
    </xf>
    <xf numFmtId="0" fontId="5" fillId="0" borderId="17" xfId="20" applyFont="1" applyFill="1" applyBorder="1" applyAlignment="1"/>
    <xf numFmtId="0" fontId="5" fillId="0" borderId="15" xfId="20" applyFont="1" applyFill="1" applyBorder="1" applyAlignment="1"/>
    <xf numFmtId="0" fontId="24" fillId="0" borderId="0" xfId="0" applyFont="1" applyFill="1" applyBorder="1"/>
    <xf numFmtId="168" fontId="4" fillId="0" borderId="0" xfId="1" applyNumberFormat="1" applyFont="1" applyFill="1" applyBorder="1"/>
    <xf numFmtId="0" fontId="0" fillId="0" borderId="0" xfId="0" applyFont="1" applyFill="1"/>
    <xf numFmtId="0" fontId="25" fillId="0" borderId="0" xfId="0" applyFont="1" applyFill="1"/>
    <xf numFmtId="0" fontId="9" fillId="0" borderId="0" xfId="0" applyFont="1" applyFill="1"/>
    <xf numFmtId="0" fontId="10" fillId="0" borderId="0" xfId="0" applyFont="1" applyFill="1"/>
    <xf numFmtId="0" fontId="26" fillId="0" borderId="0" xfId="0" applyFont="1" applyFill="1"/>
    <xf numFmtId="0" fontId="27" fillId="0" borderId="0" xfId="0" applyFont="1" applyFill="1"/>
    <xf numFmtId="0" fontId="11" fillId="0" borderId="0" xfId="0" applyFont="1" applyFill="1"/>
    <xf numFmtId="0" fontId="22" fillId="4" borderId="12" xfId="0" applyFont="1" applyFill="1" applyBorder="1" applyAlignment="1">
      <alignment horizontal="left"/>
    </xf>
    <xf numFmtId="0" fontId="22" fillId="4" borderId="8" xfId="0" applyFont="1" applyFill="1" applyBorder="1" applyAlignment="1">
      <alignment horizontal="center"/>
    </xf>
    <xf numFmtId="0" fontId="22" fillId="4" borderId="10" xfId="0" applyFont="1" applyFill="1" applyBorder="1" applyAlignment="1">
      <alignment horizontal="center"/>
    </xf>
    <xf numFmtId="164" fontId="22" fillId="4" borderId="8" xfId="0" applyNumberFormat="1" applyFont="1" applyFill="1" applyBorder="1" applyAlignment="1">
      <alignment horizontal="right"/>
    </xf>
    <xf numFmtId="0" fontId="22" fillId="4" borderId="17" xfId="0" applyFont="1" applyFill="1" applyBorder="1" applyAlignment="1">
      <alignment horizontal="left"/>
    </xf>
    <xf numFmtId="164" fontId="22" fillId="4" borderId="10" xfId="0" applyNumberFormat="1" applyFont="1" applyFill="1" applyBorder="1" applyAlignment="1">
      <alignment horizontal="right"/>
    </xf>
    <xf numFmtId="2" fontId="4" fillId="0" borderId="0" xfId="0" applyNumberFormat="1" applyFont="1" applyFill="1" applyBorder="1"/>
    <xf numFmtId="0" fontId="15" fillId="0" borderId="0" xfId="0" applyFont="1"/>
    <xf numFmtId="168" fontId="0" fillId="0" borderId="0" xfId="0" applyNumberFormat="1"/>
    <xf numFmtId="0" fontId="3" fillId="0" borderId="0" xfId="14" applyFill="1" applyBorder="1" applyAlignment="1" applyProtection="1"/>
    <xf numFmtId="0" fontId="0" fillId="0" borderId="10" xfId="0" applyBorder="1" applyAlignment="1">
      <alignment horizontal="center"/>
    </xf>
    <xf numFmtId="10" fontId="14" fillId="0" borderId="0" xfId="28" applyNumberFormat="1" applyFont="1" applyFill="1" applyBorder="1"/>
    <xf numFmtId="169" fontId="5" fillId="0" borderId="0" xfId="1" quotePrefix="1" applyNumberFormat="1" applyFont="1" applyFill="1" applyBorder="1" applyAlignment="1">
      <alignment horizontal="right"/>
    </xf>
    <xf numFmtId="0" fontId="0" fillId="0" borderId="0" xfId="0" applyFont="1" applyBorder="1"/>
    <xf numFmtId="168" fontId="4" fillId="0" borderId="0" xfId="1" quotePrefix="1" applyNumberFormat="1" applyFont="1" applyFill="1" applyBorder="1" applyAlignment="1">
      <alignment horizontal="left"/>
    </xf>
    <xf numFmtId="0" fontId="0" fillId="0" borderId="0" xfId="0" applyFont="1" applyFill="1" applyBorder="1"/>
    <xf numFmtId="0" fontId="4" fillId="0" borderId="19" xfId="0" applyFont="1" applyFill="1" applyBorder="1" applyAlignment="1">
      <alignment horizontal="left"/>
    </xf>
    <xf numFmtId="173" fontId="5" fillId="0" borderId="19" xfId="1" applyNumberFormat="1" applyFont="1" applyFill="1" applyBorder="1" applyAlignment="1">
      <alignment horizontal="left"/>
    </xf>
    <xf numFmtId="9" fontId="5" fillId="0" borderId="19" xfId="37" quotePrefix="1" applyNumberFormat="1" applyFont="1" applyFill="1" applyBorder="1" applyAlignment="1">
      <alignment horizontal="right"/>
    </xf>
    <xf numFmtId="0" fontId="0" fillId="0" borderId="0" xfId="0" applyBorder="1"/>
    <xf numFmtId="173" fontId="5" fillId="0" borderId="0" xfId="0" applyNumberFormat="1" applyFont="1" applyFill="1" applyBorder="1" applyAlignment="1">
      <alignment horizontal="left"/>
    </xf>
    <xf numFmtId="9" fontId="5" fillId="0" borderId="0" xfId="37" applyNumberFormat="1" applyFont="1" applyFill="1" applyBorder="1" applyAlignment="1">
      <alignment horizontal="right"/>
    </xf>
    <xf numFmtId="0" fontId="5" fillId="0" borderId="12" xfId="24" applyFont="1" applyFill="1" applyBorder="1"/>
    <xf numFmtId="0" fontId="0" fillId="0" borderId="11" xfId="0" applyFont="1" applyFill="1" applyBorder="1"/>
    <xf numFmtId="0" fontId="5" fillId="0" borderId="15" xfId="24" applyFont="1" applyFill="1" applyBorder="1"/>
    <xf numFmtId="0" fontId="0" fillId="0" borderId="16" xfId="0" applyFont="1" applyFill="1" applyBorder="1"/>
    <xf numFmtId="0" fontId="5" fillId="0" borderId="17" xfId="24" applyFont="1" applyFill="1" applyBorder="1"/>
    <xf numFmtId="0" fontId="0" fillId="0" borderId="13" xfId="0" applyFont="1" applyFill="1" applyBorder="1"/>
    <xf numFmtId="10" fontId="5" fillId="0" borderId="0" xfId="37" quotePrefix="1" applyNumberFormat="1" applyFont="1" applyFill="1" applyBorder="1" applyAlignment="1"/>
    <xf numFmtId="168" fontId="5" fillId="0" borderId="0" xfId="1" applyNumberFormat="1" applyFont="1" applyFill="1" applyBorder="1" applyAlignment="1">
      <alignment horizontal="center"/>
    </xf>
    <xf numFmtId="167" fontId="5" fillId="0" borderId="0" xfId="0" applyNumberFormat="1" applyFont="1" applyFill="1" applyBorder="1" applyAlignment="1">
      <alignment horizontal="center"/>
    </xf>
    <xf numFmtId="0" fontId="0" fillId="0" borderId="7" xfId="0" applyFill="1" applyBorder="1"/>
    <xf numFmtId="14" fontId="5" fillId="0" borderId="7" xfId="0" applyNumberFormat="1" applyFont="1" applyFill="1" applyBorder="1"/>
    <xf numFmtId="0" fontId="4" fillId="0" borderId="7" xfId="0" applyFont="1" applyFill="1" applyBorder="1" applyAlignment="1">
      <alignment horizontal="left"/>
    </xf>
    <xf numFmtId="0" fontId="0" fillId="0" borderId="0" xfId="0" applyFill="1" applyBorder="1"/>
    <xf numFmtId="14" fontId="5" fillId="0" borderId="0" xfId="0" applyNumberFormat="1" applyFont="1" applyFill="1" applyBorder="1"/>
    <xf numFmtId="14" fontId="5" fillId="0" borderId="0" xfId="0" applyNumberFormat="1" applyFont="1" applyFill="1" applyBorder="1" applyAlignment="1">
      <alignment horizontal="right"/>
    </xf>
    <xf numFmtId="0" fontId="0" fillId="0" borderId="12" xfId="0" applyFill="1" applyBorder="1"/>
    <xf numFmtId="0" fontId="5" fillId="0" borderId="19" xfId="0" applyFont="1" applyFill="1" applyBorder="1" applyAlignment="1">
      <alignment horizontal="center"/>
    </xf>
    <xf numFmtId="1" fontId="4" fillId="0" borderId="8" xfId="0" applyNumberFormat="1" applyFont="1" applyFill="1" applyBorder="1" applyAlignment="1">
      <alignment horizontal="right"/>
    </xf>
    <xf numFmtId="49" fontId="4" fillId="0" borderId="19" xfId="0" applyNumberFormat="1" applyFont="1" applyFill="1" applyBorder="1" applyAlignment="1">
      <alignment horizontal="right"/>
    </xf>
    <xf numFmtId="0" fontId="4" fillId="0" borderId="8" xfId="0" applyFont="1" applyFill="1" applyBorder="1" applyAlignment="1">
      <alignment horizontal="right"/>
    </xf>
    <xf numFmtId="0" fontId="4" fillId="0" borderId="19" xfId="0" applyFont="1" applyFill="1" applyBorder="1" applyAlignment="1">
      <alignment horizontal="right"/>
    </xf>
    <xf numFmtId="176" fontId="4" fillId="0" borderId="8" xfId="0" applyNumberFormat="1" applyFont="1" applyFill="1" applyBorder="1" applyAlignment="1">
      <alignment horizontal="right"/>
    </xf>
    <xf numFmtId="0" fontId="4" fillId="0" borderId="19" xfId="0" applyFont="1" applyFill="1" applyBorder="1" applyAlignment="1">
      <alignment horizontal="center"/>
    </xf>
    <xf numFmtId="0" fontId="4" fillId="0" borderId="8" xfId="0" applyFont="1" applyFill="1" applyBorder="1" applyAlignment="1">
      <alignment horizontal="center"/>
    </xf>
    <xf numFmtId="0" fontId="4" fillId="0" borderId="8" xfId="0" applyNumberFormat="1" applyFont="1" applyFill="1" applyBorder="1" applyAlignment="1">
      <alignment horizontal="center"/>
    </xf>
    <xf numFmtId="174" fontId="5" fillId="0" borderId="19" xfId="0" applyNumberFormat="1" applyFont="1" applyFill="1" applyBorder="1" applyAlignment="1">
      <alignment horizontal="center"/>
    </xf>
    <xf numFmtId="174" fontId="5" fillId="0" borderId="8" xfId="0" applyNumberFormat="1" applyFont="1" applyFill="1" applyBorder="1" applyAlignment="1">
      <alignment horizontal="center"/>
    </xf>
    <xf numFmtId="177" fontId="5" fillId="0" borderId="11" xfId="0" applyNumberFormat="1" applyFont="1" applyFill="1" applyBorder="1" applyAlignment="1">
      <alignment horizontal="center"/>
    </xf>
    <xf numFmtId="0" fontId="4" fillId="0" borderId="0" xfId="0" applyFont="1" applyFill="1" applyBorder="1" applyAlignment="1">
      <alignment horizontal="right"/>
    </xf>
    <xf numFmtId="14" fontId="4" fillId="0" borderId="0" xfId="0" applyNumberFormat="1" applyFont="1" applyFill="1" applyBorder="1" applyAlignment="1">
      <alignment horizontal="center"/>
    </xf>
    <xf numFmtId="174" fontId="5" fillId="0" borderId="0" xfId="1" applyNumberFormat="1" applyFont="1" applyFill="1" applyBorder="1" applyAlignment="1">
      <alignment horizontal="center"/>
    </xf>
    <xf numFmtId="177" fontId="5" fillId="0" borderId="16" xfId="0" applyNumberFormat="1" applyFont="1" applyFill="1" applyBorder="1" applyAlignment="1">
      <alignment horizontal="center"/>
    </xf>
    <xf numFmtId="1" fontId="4" fillId="0" borderId="0" xfId="0" applyNumberFormat="1" applyFont="1" applyFill="1" applyBorder="1" applyAlignment="1">
      <alignment horizontal="right"/>
    </xf>
    <xf numFmtId="176" fontId="4" fillId="0" borderId="0" xfId="1" applyNumberFormat="1" applyFont="1" applyFill="1" applyBorder="1" applyAlignment="1">
      <alignment horizontal="right"/>
    </xf>
    <xf numFmtId="171" fontId="4" fillId="0" borderId="0" xfId="37" applyNumberFormat="1" applyFont="1" applyFill="1" applyBorder="1" applyAlignment="1">
      <alignment horizontal="right"/>
    </xf>
    <xf numFmtId="171" fontId="4"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174" fontId="5" fillId="0" borderId="0" xfId="0" applyNumberFormat="1" applyFont="1" applyFill="1" applyBorder="1" applyAlignment="1">
      <alignment horizontal="center"/>
    </xf>
    <xf numFmtId="177" fontId="5" fillId="0" borderId="0" xfId="0" applyNumberFormat="1" applyFont="1" applyFill="1" applyBorder="1" applyAlignment="1">
      <alignment horizontal="center"/>
    </xf>
    <xf numFmtId="169" fontId="5" fillId="0" borderId="9" xfId="1" applyNumberFormat="1" applyFont="1" applyFill="1" applyBorder="1" applyAlignment="1">
      <alignment horizontal="right"/>
    </xf>
    <xf numFmtId="0" fontId="5" fillId="0" borderId="9" xfId="0" applyFont="1" applyFill="1"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5" fillId="0" borderId="0" xfId="21" applyFont="1" applyFill="1" applyBorder="1" applyAlignment="1">
      <alignment wrapText="1"/>
    </xf>
    <xf numFmtId="0" fontId="22" fillId="4" borderId="0" xfId="0" applyFont="1" applyFill="1" applyBorder="1"/>
    <xf numFmtId="0" fontId="1" fillId="0" borderId="0" xfId="0" applyFont="1"/>
    <xf numFmtId="4" fontId="1" fillId="5" borderId="0" xfId="0" applyNumberFormat="1" applyFont="1" applyFill="1"/>
    <xf numFmtId="0" fontId="1" fillId="0" borderId="21" xfId="0" applyFont="1" applyBorder="1"/>
    <xf numFmtId="4" fontId="1" fillId="0" borderId="21" xfId="0" applyNumberFormat="1" applyFont="1" applyBorder="1"/>
    <xf numFmtId="0" fontId="1" fillId="0" borderId="0" xfId="0" applyFont="1" applyBorder="1"/>
    <xf numFmtId="4" fontId="1" fillId="0" borderId="0" xfId="0" applyNumberFormat="1" applyFont="1"/>
    <xf numFmtId="0" fontId="1" fillId="0" borderId="0" xfId="0" applyFont="1" applyAlignment="1">
      <alignment wrapText="1"/>
    </xf>
    <xf numFmtId="4" fontId="15" fillId="0" borderId="0" xfId="0" applyNumberFormat="1" applyFont="1"/>
    <xf numFmtId="0" fontId="0"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5" fillId="0" borderId="0" xfId="17" applyFont="1" applyFill="1" applyBorder="1"/>
    <xf numFmtId="0" fontId="4" fillId="0" borderId="0" xfId="17" applyFont="1"/>
    <xf numFmtId="0" fontId="4" fillId="0" borderId="0" xfId="17" applyFont="1" applyAlignment="1">
      <alignment horizontal="center"/>
    </xf>
    <xf numFmtId="0" fontId="4" fillId="0" borderId="0" xfId="17" applyFont="1" applyFill="1" applyBorder="1" applyAlignment="1">
      <alignment horizontal="center"/>
    </xf>
    <xf numFmtId="0" fontId="4" fillId="0" borderId="0" xfId="17" applyFont="1" applyFill="1" applyBorder="1"/>
    <xf numFmtId="0" fontId="4" fillId="0" borderId="0" xfId="17" applyFont="1" applyBorder="1"/>
    <xf numFmtId="0" fontId="4" fillId="0" borderId="0" xfId="17" applyFont="1" applyBorder="1" applyAlignment="1">
      <alignment horizontal="center"/>
    </xf>
    <xf numFmtId="0" fontId="22" fillId="4" borderId="12" xfId="17" applyFont="1" applyFill="1" applyBorder="1" applyAlignment="1">
      <alignment horizontal="center"/>
    </xf>
    <xf numFmtId="0" fontId="22" fillId="4" borderId="12" xfId="17" applyFont="1" applyFill="1" applyBorder="1" applyAlignment="1">
      <alignment horizontal="center" vertical="center" wrapText="1"/>
    </xf>
    <xf numFmtId="0" fontId="22" fillId="4" borderId="8" xfId="17" applyFont="1" applyFill="1" applyBorder="1" applyAlignment="1">
      <alignment horizontal="center" vertical="center" wrapText="1"/>
    </xf>
    <xf numFmtId="165" fontId="4" fillId="0" borderId="11" xfId="1" quotePrefix="1" applyNumberFormat="1" applyFont="1" applyFill="1" applyBorder="1" applyAlignment="1">
      <alignment horizontal="left"/>
    </xf>
    <xf numFmtId="165" fontId="4" fillId="0" borderId="8" xfId="1" quotePrefix="1" applyNumberFormat="1" applyFont="1" applyFill="1" applyBorder="1" applyAlignment="1">
      <alignment horizontal="left"/>
    </xf>
    <xf numFmtId="168" fontId="4" fillId="0" borderId="13" xfId="1" quotePrefix="1" applyNumberFormat="1" applyFont="1" applyFill="1" applyBorder="1" applyAlignment="1">
      <alignment horizontal="left"/>
    </xf>
    <xf numFmtId="168" fontId="4" fillId="0" borderId="10" xfId="1" quotePrefix="1" applyNumberFormat="1" applyFont="1" applyFill="1" applyBorder="1" applyAlignment="1">
      <alignment horizontal="left"/>
    </xf>
    <xf numFmtId="174" fontId="5" fillId="0" borderId="9" xfId="0" applyNumberFormat="1" applyFont="1" applyFill="1" applyBorder="1" applyAlignment="1">
      <alignment horizontal="right"/>
    </xf>
    <xf numFmtId="174" fontId="5" fillId="0" borderId="10" xfId="0" applyNumberFormat="1" applyFont="1" applyFill="1" applyBorder="1" applyAlignment="1">
      <alignment horizontal="right"/>
    </xf>
    <xf numFmtId="0" fontId="5" fillId="0" borderId="0" xfId="0" applyFont="1" applyFill="1" applyBorder="1" applyAlignment="1">
      <alignment horizontal="right"/>
    </xf>
    <xf numFmtId="10" fontId="5" fillId="0" borderId="9" xfId="1" applyNumberFormat="1" applyFont="1" applyFill="1" applyBorder="1" applyAlignment="1">
      <alignment horizontal="right"/>
    </xf>
    <xf numFmtId="171" fontId="5" fillId="0" borderId="9" xfId="0" applyNumberFormat="1" applyFont="1" applyFill="1" applyBorder="1" applyAlignment="1">
      <alignment horizontal="center"/>
    </xf>
    <xf numFmtId="14" fontId="5" fillId="0" borderId="0" xfId="0" applyNumberFormat="1" applyFont="1" applyFill="1" applyBorder="1" applyAlignment="1">
      <alignment horizontal="center"/>
    </xf>
    <xf numFmtId="169" fontId="5" fillId="0" borderId="9" xfId="1" applyNumberFormat="1" applyFont="1" applyFill="1" applyBorder="1" applyAlignment="1">
      <alignment horizontal="center"/>
    </xf>
    <xf numFmtId="0" fontId="5" fillId="0" borderId="15" xfId="0" applyFont="1" applyFill="1" applyBorder="1" applyAlignment="1">
      <alignment horizontal="center"/>
    </xf>
    <xf numFmtId="10" fontId="5" fillId="0" borderId="15" xfId="37" applyNumberFormat="1" applyFont="1" applyFill="1" applyBorder="1" applyAlignment="1">
      <alignment horizontal="right"/>
    </xf>
    <xf numFmtId="10" fontId="5" fillId="0" borderId="0" xfId="39" applyNumberFormat="1" applyFont="1" applyFill="1" applyBorder="1" applyAlignment="1">
      <alignment horizontal="right"/>
    </xf>
    <xf numFmtId="10" fontId="5" fillId="0" borderId="0" xfId="41" applyNumberFormat="1" applyFont="1" applyFill="1" applyBorder="1" applyAlignment="1">
      <alignment horizontal="right"/>
    </xf>
    <xf numFmtId="0" fontId="0" fillId="0" borderId="7" xfId="0" applyBorder="1"/>
    <xf numFmtId="4" fontId="22" fillId="4" borderId="20" xfId="18" applyNumberFormat="1" applyFont="1" applyFill="1" applyBorder="1" applyAlignment="1">
      <alignment horizontal="center"/>
    </xf>
    <xf numFmtId="0" fontId="0" fillId="0" borderId="8" xfId="0" applyBorder="1" applyAlignment="1">
      <alignment horizontal="center" vertical="center" wrapText="1"/>
    </xf>
    <xf numFmtId="0" fontId="0" fillId="0" borderId="8" xfId="0" applyBorder="1"/>
    <xf numFmtId="0" fontId="0" fillId="0" borderId="9" xfId="0" applyBorder="1"/>
    <xf numFmtId="0" fontId="23" fillId="6" borderId="9" xfId="0" applyFont="1" applyFill="1" applyBorder="1" applyAlignment="1">
      <alignment horizontal="center"/>
    </xf>
    <xf numFmtId="0" fontId="0" fillId="6" borderId="9" xfId="0" applyFill="1" applyBorder="1" applyAlignment="1">
      <alignment horizontal="center"/>
    </xf>
    <xf numFmtId="0" fontId="0" fillId="6" borderId="9" xfId="0" applyFill="1" applyBorder="1" applyAlignment="1">
      <alignment horizontal="center" vertical="center" wrapText="1"/>
    </xf>
    <xf numFmtId="0" fontId="0" fillId="6" borderId="9" xfId="0" applyFill="1" applyBorder="1" applyAlignment="1">
      <alignment horizontal="left" vertical="center" wrapText="1"/>
    </xf>
    <xf numFmtId="0" fontId="23" fillId="0" borderId="9" xfId="0" applyFont="1" applyBorder="1" applyAlignment="1">
      <alignment horizontal="center"/>
    </xf>
    <xf numFmtId="0" fontId="0" fillId="0" borderId="9" xfId="0" applyBorder="1" applyAlignment="1">
      <alignment horizontal="left" vertical="center" wrapText="1"/>
    </xf>
    <xf numFmtId="0" fontId="0" fillId="0" borderId="9" xfId="0" applyBorder="1" applyAlignment="1">
      <alignment horizontal="center" vertical="center"/>
    </xf>
    <xf numFmtId="0" fontId="23"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2" fontId="0" fillId="0" borderId="0" xfId="0" applyNumberFormat="1"/>
    <xf numFmtId="0" fontId="22" fillId="4" borderId="12" xfId="0" applyFont="1" applyFill="1" applyBorder="1" applyAlignment="1">
      <alignment horizontal="center"/>
    </xf>
    <xf numFmtId="0" fontId="22" fillId="4" borderId="17" xfId="0" applyFont="1" applyFill="1" applyBorder="1" applyAlignment="1">
      <alignment horizontal="center"/>
    </xf>
    <xf numFmtId="2" fontId="4" fillId="0" borderId="7" xfId="0" applyNumberFormat="1" applyFont="1" applyFill="1" applyBorder="1"/>
    <xf numFmtId="2" fontId="1" fillId="0" borderId="0" xfId="0" applyNumberFormat="1" applyFont="1"/>
    <xf numFmtId="2" fontId="4" fillId="5" borderId="0" xfId="0" applyNumberFormat="1" applyFont="1" applyFill="1" applyBorder="1"/>
    <xf numFmtId="2" fontId="1" fillId="0" borderId="21" xfId="0" applyNumberFormat="1" applyFont="1" applyBorder="1"/>
    <xf numFmtId="2" fontId="1" fillId="5" borderId="0" xfId="0" applyNumberFormat="1" applyFont="1" applyFill="1"/>
    <xf numFmtId="4" fontId="4" fillId="0" borderId="7" xfId="0" applyNumberFormat="1" applyFont="1" applyFill="1" applyBorder="1"/>
    <xf numFmtId="4" fontId="4" fillId="0" borderId="0" xfId="0" applyNumberFormat="1" applyFont="1" applyFill="1" applyBorder="1"/>
    <xf numFmtId="4" fontId="21" fillId="4" borderId="0" xfId="0" applyNumberFormat="1" applyFont="1" applyFill="1"/>
    <xf numFmtId="4" fontId="0" fillId="0" borderId="0" xfId="0" applyNumberFormat="1"/>
    <xf numFmtId="2" fontId="22" fillId="4" borderId="0" xfId="0" applyNumberFormat="1" applyFont="1" applyFill="1" applyBorder="1"/>
    <xf numFmtId="2" fontId="1" fillId="5" borderId="0" xfId="1" applyNumberFormat="1" applyFont="1" applyFill="1"/>
    <xf numFmtId="179" fontId="4" fillId="5" borderId="0" xfId="1" applyNumberFormat="1" applyFont="1" applyFill="1" applyBorder="1"/>
    <xf numFmtId="4" fontId="1" fillId="0" borderId="21" xfId="0" applyNumberFormat="1" applyFont="1" applyFill="1" applyBorder="1"/>
    <xf numFmtId="0" fontId="4" fillId="0" borderId="8" xfId="0" applyFont="1" applyFill="1" applyBorder="1"/>
    <xf numFmtId="177" fontId="5" fillId="0" borderId="8" xfId="0" applyNumberFormat="1" applyFont="1" applyFill="1" applyBorder="1" applyAlignment="1">
      <alignment horizontal="center"/>
    </xf>
    <xf numFmtId="177" fontId="5" fillId="0" borderId="9" xfId="0" applyNumberFormat="1" applyFont="1" applyFill="1" applyBorder="1" applyAlignment="1">
      <alignment horizontal="center"/>
    </xf>
    <xf numFmtId="0" fontId="0" fillId="0" borderId="8" xfId="0" applyFill="1" applyBorder="1"/>
    <xf numFmtId="0" fontId="22" fillId="4" borderId="8" xfId="0" quotePrefix="1" applyFont="1" applyFill="1" applyBorder="1" applyAlignment="1">
      <alignment horizontal="center"/>
    </xf>
    <xf numFmtId="0" fontId="22" fillId="4" borderId="10" xfId="0" quotePrefix="1" applyFont="1" applyFill="1" applyBorder="1" applyAlignment="1">
      <alignment horizontal="center"/>
    </xf>
    <xf numFmtId="167" fontId="5" fillId="0" borderId="8" xfId="0" applyNumberFormat="1" applyFont="1" applyFill="1" applyBorder="1" applyAlignment="1">
      <alignment horizontal="right"/>
    </xf>
    <xf numFmtId="10" fontId="5" fillId="0" borderId="15" xfId="37" applyNumberFormat="1" applyFont="1" applyFill="1" applyBorder="1"/>
    <xf numFmtId="10" fontId="4" fillId="0" borderId="9" xfId="37" applyNumberFormat="1" applyFont="1" applyFill="1" applyBorder="1"/>
    <xf numFmtId="10" fontId="5" fillId="0" borderId="12" xfId="37" applyNumberFormat="1" applyFont="1" applyFill="1" applyBorder="1"/>
    <xf numFmtId="10" fontId="4" fillId="0" borderId="8" xfId="37" applyNumberFormat="1" applyFont="1" applyFill="1" applyBorder="1"/>
    <xf numFmtId="10" fontId="5" fillId="0" borderId="17" xfId="37" applyNumberFormat="1" applyFont="1" applyFill="1" applyBorder="1"/>
    <xf numFmtId="10" fontId="22" fillId="4" borderId="8" xfId="37" applyNumberFormat="1" applyFont="1" applyFill="1" applyBorder="1" applyAlignment="1">
      <alignment horizontal="right"/>
    </xf>
    <xf numFmtId="10" fontId="22" fillId="4" borderId="10" xfId="37" applyNumberFormat="1" applyFont="1" applyFill="1" applyBorder="1" applyAlignment="1">
      <alignment horizontal="right"/>
    </xf>
    <xf numFmtId="0" fontId="5" fillId="0" borderId="15" xfId="0" applyFont="1" applyFill="1" applyBorder="1" applyAlignment="1">
      <alignment horizontal="left" wrapText="1"/>
    </xf>
    <xf numFmtId="0" fontId="5" fillId="0" borderId="17" xfId="0" applyFont="1" applyFill="1" applyBorder="1"/>
    <xf numFmtId="0" fontId="22" fillId="4" borderId="20" xfId="18" applyFont="1" applyFill="1" applyBorder="1" applyAlignment="1">
      <alignment horizontal="left"/>
    </xf>
    <xf numFmtId="0" fontId="16" fillId="0" borderId="18" xfId="18" applyFont="1" applyFill="1" applyBorder="1" applyAlignment="1">
      <alignment horizontal="left"/>
    </xf>
    <xf numFmtId="14" fontId="5" fillId="0" borderId="0" xfId="0" applyNumberFormat="1" applyFont="1" applyFill="1" applyBorder="1" applyAlignment="1">
      <alignment horizontal="left"/>
    </xf>
    <xf numFmtId="14" fontId="5" fillId="0" borderId="7" xfId="0" applyNumberFormat="1" applyFont="1" applyFill="1" applyBorder="1" applyAlignment="1">
      <alignment horizontal="center"/>
    </xf>
    <xf numFmtId="0" fontId="4" fillId="0" borderId="0" xfId="0" applyFont="1" applyFill="1" applyBorder="1" applyAlignment="1">
      <alignment horizontal="center"/>
    </xf>
    <xf numFmtId="3" fontId="4" fillId="0" borderId="7" xfId="0" applyNumberFormat="1" applyFont="1" applyFill="1" applyBorder="1"/>
    <xf numFmtId="3" fontId="4" fillId="0" borderId="0" xfId="0" applyNumberFormat="1" applyFont="1" applyFill="1" applyBorder="1"/>
    <xf numFmtId="3" fontId="4" fillId="0" borderId="8" xfId="0" applyNumberFormat="1" applyFont="1" applyFill="1" applyBorder="1" applyAlignment="1">
      <alignment horizontal="right"/>
    </xf>
    <xf numFmtId="3" fontId="5" fillId="0" borderId="9" xfId="1" applyNumberFormat="1" applyFont="1" applyFill="1" applyBorder="1" applyAlignment="1">
      <alignment horizontal="right"/>
    </xf>
    <xf numFmtId="3" fontId="0" fillId="0" borderId="0" xfId="0" applyNumberFormat="1"/>
    <xf numFmtId="0" fontId="4" fillId="0" borderId="7" xfId="0" applyFont="1" applyFill="1" applyBorder="1" applyAlignment="1">
      <alignment horizontal="right"/>
    </xf>
    <xf numFmtId="0" fontId="0" fillId="0" borderId="19" xfId="0" applyBorder="1" applyAlignment="1">
      <alignment horizontal="right"/>
    </xf>
    <xf numFmtId="0" fontId="0" fillId="0" borderId="0" xfId="0" applyBorder="1" applyAlignment="1">
      <alignment horizontal="right"/>
    </xf>
    <xf numFmtId="0" fontId="0" fillId="0" borderId="0" xfId="0" applyAlignment="1">
      <alignment horizontal="right"/>
    </xf>
    <xf numFmtId="0" fontId="4" fillId="0" borderId="7" xfId="0" applyFont="1" applyFill="1" applyBorder="1" applyAlignment="1">
      <alignment horizontal="center"/>
    </xf>
    <xf numFmtId="174" fontId="5" fillId="0" borderId="8" xfId="0" applyNumberFormat="1" applyFont="1" applyFill="1" applyBorder="1" applyAlignment="1">
      <alignment horizontal="right"/>
    </xf>
    <xf numFmtId="174" fontId="5" fillId="0" borderId="9" xfId="1" applyNumberFormat="1" applyFont="1" applyFill="1" applyBorder="1" applyAlignment="1">
      <alignment horizontal="right"/>
    </xf>
    <xf numFmtId="0" fontId="0" fillId="0" borderId="0" xfId="0" applyFill="1" applyBorder="1" applyAlignment="1">
      <alignment horizontal="center"/>
    </xf>
    <xf numFmtId="0" fontId="0" fillId="0" borderId="7" xfId="0" applyFill="1" applyBorder="1" applyAlignment="1">
      <alignment horizontal="center"/>
    </xf>
    <xf numFmtId="10" fontId="5" fillId="0" borderId="9" xfId="0" applyNumberFormat="1" applyFont="1" applyFill="1" applyBorder="1" applyAlignment="1">
      <alignment horizontal="right"/>
    </xf>
    <xf numFmtId="3" fontId="5" fillId="0" borderId="9" xfId="0" applyNumberFormat="1" applyFont="1" applyFill="1" applyBorder="1"/>
    <xf numFmtId="3" fontId="5" fillId="0" borderId="9" xfId="0" applyNumberFormat="1" applyFont="1" applyFill="1" applyBorder="1" applyAlignment="1">
      <alignment horizontal="center"/>
    </xf>
    <xf numFmtId="3" fontId="4" fillId="0" borderId="7" xfId="0"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9" xfId="0" applyNumberFormat="1" applyFont="1" applyFill="1" applyBorder="1" applyAlignment="1">
      <alignment horizontal="right"/>
    </xf>
    <xf numFmtId="3" fontId="0" fillId="0" borderId="0" xfId="0" applyNumberFormat="1" applyAlignment="1">
      <alignment horizontal="right"/>
    </xf>
    <xf numFmtId="3" fontId="0" fillId="0" borderId="19" xfId="0" applyNumberFormat="1" applyBorder="1" applyAlignment="1">
      <alignment horizontal="right"/>
    </xf>
    <xf numFmtId="3" fontId="0" fillId="0" borderId="0" xfId="0" applyNumberFormat="1" applyBorder="1" applyAlignment="1">
      <alignment horizontal="right"/>
    </xf>
    <xf numFmtId="10" fontId="4" fillId="0" borderId="7" xfId="0" applyNumberFormat="1" applyFont="1" applyFill="1" applyBorder="1"/>
    <xf numFmtId="10" fontId="4" fillId="0" borderId="8" xfId="0" applyNumberFormat="1" applyFont="1" applyFill="1" applyBorder="1" applyAlignment="1">
      <alignment horizontal="right"/>
    </xf>
    <xf numFmtId="10" fontId="0" fillId="0" borderId="0" xfId="0" applyNumberFormat="1"/>
    <xf numFmtId="174" fontId="4" fillId="0" borderId="7" xfId="0" applyNumberFormat="1" applyFont="1" applyFill="1" applyBorder="1"/>
    <xf numFmtId="174" fontId="4" fillId="0" borderId="0" xfId="0" applyNumberFormat="1" applyFont="1" applyFill="1" applyBorder="1"/>
    <xf numFmtId="174" fontId="0" fillId="0" borderId="0" xfId="0" applyNumberFormat="1"/>
    <xf numFmtId="0" fontId="5" fillId="0" borderId="10" xfId="0" applyFont="1" applyFill="1" applyBorder="1" applyAlignment="1">
      <alignment horizontal="center"/>
    </xf>
    <xf numFmtId="174" fontId="5" fillId="0" borderId="10" xfId="0" applyNumberFormat="1" applyFont="1" applyFill="1" applyBorder="1" applyAlignment="1">
      <alignment horizontal="center"/>
    </xf>
    <xf numFmtId="3" fontId="5" fillId="0" borderId="0" xfId="0" applyNumberFormat="1" applyFont="1" applyFill="1" applyBorder="1" applyAlignment="1">
      <alignment horizontal="center"/>
    </xf>
    <xf numFmtId="2" fontId="4" fillId="0" borderId="7" xfId="0" applyNumberFormat="1" applyFont="1" applyFill="1" applyBorder="1" applyAlignment="1">
      <alignment horizontal="center"/>
    </xf>
    <xf numFmtId="2" fontId="5" fillId="0" borderId="0" xfId="0" applyNumberFormat="1" applyFont="1" applyFill="1" applyBorder="1" applyAlignment="1">
      <alignment horizontal="center"/>
    </xf>
    <xf numFmtId="2" fontId="4" fillId="0" borderId="0" xfId="0" applyNumberFormat="1" applyFont="1" applyFill="1" applyBorder="1" applyAlignment="1">
      <alignment horizontal="center"/>
    </xf>
    <xf numFmtId="2" fontId="5" fillId="0" borderId="19" xfId="0" applyNumberFormat="1" applyFont="1" applyFill="1" applyBorder="1" applyAlignment="1">
      <alignment horizontal="center"/>
    </xf>
    <xf numFmtId="2" fontId="0" fillId="0" borderId="0" xfId="0" applyNumberFormat="1" applyAlignment="1">
      <alignment horizontal="center"/>
    </xf>
    <xf numFmtId="0" fontId="4" fillId="0" borderId="15" xfId="0" applyFont="1" applyFill="1" applyBorder="1" applyAlignment="1">
      <alignment wrapText="1"/>
    </xf>
    <xf numFmtId="0" fontId="4" fillId="0" borderId="15" xfId="0" applyFont="1" applyFill="1" applyBorder="1" applyAlignment="1">
      <alignment vertical="top" wrapText="1"/>
    </xf>
    <xf numFmtId="15" fontId="13" fillId="0" borderId="22" xfId="16" applyNumberFormat="1" applyFont="1" applyFill="1" applyBorder="1" applyAlignment="1">
      <alignment horizontal="right"/>
    </xf>
    <xf numFmtId="15" fontId="13" fillId="0" borderId="23" xfId="16" applyNumberFormat="1" applyFont="1" applyFill="1" applyBorder="1" applyAlignment="1">
      <alignment horizontal="right"/>
    </xf>
    <xf numFmtId="0" fontId="18" fillId="2" borderId="12" xfId="0" applyFont="1" applyFill="1" applyBorder="1" applyAlignment="1">
      <alignment horizontal="left"/>
    </xf>
    <xf numFmtId="0" fontId="18" fillId="2" borderId="19" xfId="0" applyFont="1" applyFill="1" applyBorder="1" applyAlignment="1">
      <alignment horizontal="left"/>
    </xf>
    <xf numFmtId="0" fontId="17" fillId="2" borderId="19" xfId="0" applyFont="1" applyFill="1" applyBorder="1" applyAlignment="1"/>
    <xf numFmtId="0" fontId="17" fillId="2" borderId="11" xfId="0" applyFont="1" applyFill="1" applyBorder="1" applyAlignment="1"/>
    <xf numFmtId="0" fontId="18" fillId="2" borderId="12" xfId="0" applyFont="1" applyFill="1" applyBorder="1" applyAlignment="1">
      <alignment wrapText="1"/>
    </xf>
    <xf numFmtId="0" fontId="18" fillId="2" borderId="19" xfId="0" applyFont="1" applyFill="1" applyBorder="1" applyAlignment="1">
      <alignment wrapText="1"/>
    </xf>
    <xf numFmtId="0" fontId="17" fillId="2" borderId="15" xfId="0" applyFont="1" applyFill="1" applyBorder="1" applyAlignment="1"/>
    <xf numFmtId="0" fontId="17" fillId="2" borderId="0" xfId="0" applyFont="1" applyFill="1" applyBorder="1" applyAlignment="1"/>
    <xf numFmtId="0" fontId="17" fillId="2" borderId="16" xfId="0" applyFont="1" applyFill="1" applyBorder="1" applyAlignment="1"/>
    <xf numFmtId="0" fontId="18" fillId="2" borderId="17" xfId="0" applyFont="1" applyFill="1" applyBorder="1" applyAlignment="1">
      <alignment wrapText="1"/>
    </xf>
    <xf numFmtId="0" fontId="18" fillId="2" borderId="7" xfId="0" applyFont="1" applyFill="1" applyBorder="1" applyAlignment="1">
      <alignment wrapText="1"/>
    </xf>
    <xf numFmtId="0" fontId="18" fillId="2" borderId="13" xfId="0" applyFont="1" applyFill="1" applyBorder="1" applyAlignment="1">
      <alignment wrapText="1"/>
    </xf>
    <xf numFmtId="169" fontId="5" fillId="0" borderId="8" xfId="1" applyNumberFormat="1" applyFont="1" applyFill="1" applyBorder="1" applyAlignment="1">
      <alignment horizontal="right"/>
    </xf>
    <xf numFmtId="170" fontId="5" fillId="0" borderId="10" xfId="1" applyNumberFormat="1" applyFont="1" applyFill="1" applyBorder="1" applyAlignment="1">
      <alignment horizontal="right"/>
    </xf>
    <xf numFmtId="170" fontId="0" fillId="0" borderId="0" xfId="0" applyNumberFormat="1" applyFont="1"/>
    <xf numFmtId="170" fontId="5" fillId="0" borderId="9" xfId="8" applyNumberFormat="1" applyFont="1" applyFill="1" applyBorder="1" applyAlignment="1">
      <alignment horizontal="right"/>
    </xf>
    <xf numFmtId="171" fontId="5" fillId="0" borderId="9" xfId="29" applyNumberFormat="1" applyFont="1" applyFill="1" applyBorder="1"/>
    <xf numFmtId="170" fontId="5" fillId="0" borderId="9" xfId="6" applyNumberFormat="1" applyFont="1" applyFill="1" applyBorder="1" applyAlignment="1">
      <alignment horizontal="right"/>
    </xf>
    <xf numFmtId="171" fontId="5" fillId="0" borderId="10" xfId="29" applyNumberFormat="1" applyFont="1" applyFill="1" applyBorder="1"/>
    <xf numFmtId="0" fontId="18" fillId="2" borderId="8" xfId="0" applyFont="1" applyFill="1" applyBorder="1" applyAlignment="1">
      <alignment horizontal="center"/>
    </xf>
    <xf numFmtId="0" fontId="18" fillId="2" borderId="8" xfId="0" applyFont="1" applyFill="1" applyBorder="1" applyAlignment="1">
      <alignment horizontal="center" wrapText="1"/>
    </xf>
    <xf numFmtId="0" fontId="18" fillId="2" borderId="13" xfId="0" applyFont="1" applyFill="1" applyBorder="1" applyAlignment="1">
      <alignment horizontal="center"/>
    </xf>
    <xf numFmtId="0" fontId="18" fillId="2" borderId="10" xfId="0" applyFont="1" applyFill="1" applyBorder="1" applyAlignment="1">
      <alignment horizontal="center"/>
    </xf>
    <xf numFmtId="0" fontId="18" fillId="2" borderId="9" xfId="0" applyFont="1" applyFill="1" applyBorder="1" applyAlignment="1">
      <alignment horizontal="center"/>
    </xf>
    <xf numFmtId="169" fontId="5" fillId="0" borderId="9" xfId="12" quotePrefix="1" applyNumberFormat="1" applyFont="1" applyFill="1" applyBorder="1" applyAlignment="1">
      <alignment horizontal="right"/>
    </xf>
    <xf numFmtId="169" fontId="5" fillId="0" borderId="15" xfId="12" quotePrefix="1" applyNumberFormat="1" applyFont="1" applyFill="1" applyBorder="1" applyAlignment="1">
      <alignment horizontal="right"/>
    </xf>
    <xf numFmtId="167" fontId="5" fillId="0" borderId="12" xfId="1" quotePrefix="1" applyFont="1" applyFill="1" applyBorder="1" applyAlignment="1">
      <alignment horizontal="right"/>
    </xf>
    <xf numFmtId="167" fontId="5" fillId="0" borderId="8" xfId="1" quotePrefix="1" applyFont="1" applyFill="1" applyBorder="1" applyAlignment="1">
      <alignment horizontal="right"/>
    </xf>
    <xf numFmtId="169" fontId="5" fillId="0" borderId="9" xfId="1" quotePrefix="1" applyNumberFormat="1" applyFont="1" applyFill="1" applyBorder="1" applyAlignment="1">
      <alignment horizontal="right"/>
    </xf>
    <xf numFmtId="169" fontId="5" fillId="0" borderId="15" xfId="1" quotePrefix="1" applyNumberFormat="1" applyFont="1" applyFill="1" applyBorder="1" applyAlignment="1">
      <alignment horizontal="right"/>
    </xf>
    <xf numFmtId="167" fontId="5" fillId="0" borderId="15" xfId="1" quotePrefix="1" applyFont="1" applyFill="1" applyBorder="1" applyAlignment="1">
      <alignment horizontal="right"/>
    </xf>
    <xf numFmtId="167" fontId="5" fillId="0" borderId="9" xfId="1" quotePrefix="1" applyFont="1" applyFill="1" applyBorder="1" applyAlignment="1">
      <alignment horizontal="right"/>
    </xf>
    <xf numFmtId="0" fontId="0" fillId="0" borderId="14" xfId="0" applyFont="1" applyFill="1" applyBorder="1"/>
    <xf numFmtId="169" fontId="5" fillId="0" borderId="20" xfId="4" quotePrefix="1" applyNumberFormat="1" applyFont="1" applyFill="1" applyBorder="1" applyAlignment="1">
      <alignment horizontal="right"/>
    </xf>
    <xf numFmtId="167" fontId="5" fillId="0" borderId="18" xfId="1" quotePrefix="1" applyFont="1" applyFill="1" applyBorder="1" applyAlignment="1">
      <alignment horizontal="right"/>
    </xf>
    <xf numFmtId="167" fontId="5" fillId="0" borderId="20" xfId="1" quotePrefix="1" applyFont="1" applyFill="1" applyBorder="1" applyAlignment="1">
      <alignment horizontal="right"/>
    </xf>
    <xf numFmtId="0" fontId="0" fillId="0" borderId="0" xfId="0" applyFont="1" applyAlignment="1"/>
    <xf numFmtId="0" fontId="17" fillId="2" borderId="11" xfId="0" applyFont="1" applyFill="1" applyBorder="1"/>
    <xf numFmtId="0" fontId="18" fillId="2" borderId="15" xfId="0" applyFont="1" applyFill="1" applyBorder="1" applyAlignment="1">
      <alignment horizontal="center"/>
    </xf>
    <xf numFmtId="0" fontId="17" fillId="2" borderId="16" xfId="0" applyFont="1" applyFill="1" applyBorder="1"/>
    <xf numFmtId="0" fontId="18" fillId="2" borderId="16" xfId="0" applyFont="1" applyFill="1" applyBorder="1" applyAlignment="1">
      <alignment horizontal="center"/>
    </xf>
    <xf numFmtId="165" fontId="5" fillId="0" borderId="16" xfId="1" quotePrefix="1" applyNumberFormat="1" applyFont="1" applyFill="1" applyBorder="1" applyAlignment="1">
      <alignment horizontal="left"/>
    </xf>
    <xf numFmtId="0" fontId="18" fillId="2" borderId="12" xfId="0" applyFont="1" applyFill="1" applyBorder="1" applyAlignment="1"/>
    <xf numFmtId="168" fontId="5" fillId="0" borderId="9" xfId="1" applyNumberFormat="1" applyFont="1" applyFill="1" applyBorder="1" applyAlignment="1">
      <alignment horizontal="right"/>
    </xf>
    <xf numFmtId="0" fontId="18" fillId="2" borderId="17" xfId="0" applyFont="1" applyFill="1" applyBorder="1" applyAlignment="1">
      <alignment horizontal="center"/>
    </xf>
    <xf numFmtId="0" fontId="17" fillId="2" borderId="13" xfId="0" applyFont="1" applyFill="1" applyBorder="1"/>
    <xf numFmtId="0" fontId="18" fillId="0" borderId="12" xfId="0" applyFont="1" applyFill="1" applyBorder="1" applyAlignment="1">
      <alignment horizontal="center"/>
    </xf>
    <xf numFmtId="0" fontId="17" fillId="0" borderId="11" xfId="0" applyFont="1" applyFill="1" applyBorder="1"/>
    <xf numFmtId="0" fontId="18" fillId="0" borderId="11" xfId="0" applyFont="1" applyFill="1" applyBorder="1" applyAlignment="1">
      <alignment horizontal="center"/>
    </xf>
    <xf numFmtId="0" fontId="18" fillId="0" borderId="8" xfId="0" applyFont="1" applyFill="1" applyBorder="1" applyAlignment="1">
      <alignment horizontal="center"/>
    </xf>
    <xf numFmtId="165" fontId="5" fillId="0" borderId="9" xfId="1" quotePrefix="1" applyNumberFormat="1" applyFont="1" applyFill="1" applyBorder="1" applyAlignment="1">
      <alignment horizontal="left"/>
    </xf>
    <xf numFmtId="168" fontId="5" fillId="0" borderId="9" xfId="1" quotePrefix="1" applyNumberFormat="1" applyFont="1" applyFill="1" applyBorder="1" applyAlignment="1">
      <alignment horizontal="left"/>
    </xf>
    <xf numFmtId="0" fontId="18" fillId="2" borderId="15" xfId="0" applyFont="1" applyFill="1" applyBorder="1" applyAlignment="1"/>
    <xf numFmtId="0" fontId="18" fillId="2" borderId="9" xfId="0" applyFont="1" applyFill="1" applyBorder="1" applyAlignment="1">
      <alignment horizontal="center" vertical="top"/>
    </xf>
    <xf numFmtId="168" fontId="5" fillId="0" borderId="8" xfId="7" applyFont="1" applyFill="1" applyBorder="1" applyAlignment="1">
      <alignment horizontal="left"/>
    </xf>
    <xf numFmtId="167" fontId="5" fillId="0" borderId="0" xfId="1" applyFont="1" applyFill="1" applyBorder="1" applyAlignment="1">
      <alignment horizontal="right"/>
    </xf>
    <xf numFmtId="173" fontId="5" fillId="0" borderId="12" xfId="7" applyNumberFormat="1" applyFont="1" applyFill="1" applyBorder="1" applyAlignment="1">
      <alignment horizontal="left"/>
    </xf>
    <xf numFmtId="167" fontId="5" fillId="0" borderId="8" xfId="1" applyFont="1" applyFill="1" applyBorder="1" applyAlignment="1">
      <alignment horizontal="right"/>
    </xf>
    <xf numFmtId="0" fontId="18" fillId="2" borderId="10" xfId="0" applyFont="1" applyFill="1" applyBorder="1" applyAlignment="1">
      <alignment horizontal="center" vertical="top"/>
    </xf>
    <xf numFmtId="168" fontId="5" fillId="0" borderId="9" xfId="7" applyFont="1" applyFill="1" applyBorder="1" applyAlignment="1">
      <alignment horizontal="left"/>
    </xf>
    <xf numFmtId="173" fontId="5" fillId="0" borderId="15" xfId="7" applyNumberFormat="1" applyFont="1" applyFill="1" applyBorder="1" applyAlignment="1">
      <alignment horizontal="left"/>
    </xf>
    <xf numFmtId="167" fontId="5" fillId="0" borderId="9" xfId="1" applyFont="1" applyFill="1" applyBorder="1" applyAlignment="1">
      <alignment horizontal="right"/>
    </xf>
    <xf numFmtId="168" fontId="5" fillId="0" borderId="8" xfId="11" applyNumberFormat="1" applyFont="1" applyFill="1" applyBorder="1" applyAlignment="1">
      <alignment horizontal="right" vertical="top"/>
    </xf>
    <xf numFmtId="168" fontId="5" fillId="0" borderId="8" xfId="11" applyNumberFormat="1" applyFont="1" applyFill="1" applyBorder="1" applyAlignment="1">
      <alignment horizontal="right"/>
    </xf>
    <xf numFmtId="168" fontId="5" fillId="0" borderId="9" xfId="11" applyNumberFormat="1" applyFont="1" applyFill="1" applyBorder="1" applyAlignment="1">
      <alignment horizontal="right"/>
    </xf>
    <xf numFmtId="168" fontId="5" fillId="0" borderId="10" xfId="11" applyNumberFormat="1" applyFont="1" applyFill="1" applyBorder="1" applyAlignment="1">
      <alignment horizontal="right"/>
    </xf>
    <xf numFmtId="0" fontId="4" fillId="0" borderId="19" xfId="15" applyFont="1" applyFill="1" applyBorder="1" applyAlignment="1">
      <alignment vertical="top" wrapText="1"/>
    </xf>
    <xf numFmtId="173" fontId="5" fillId="0" borderId="20" xfId="1" applyNumberFormat="1" applyFont="1" applyFill="1" applyBorder="1" applyAlignment="1">
      <alignment horizontal="left"/>
    </xf>
    <xf numFmtId="167" fontId="5" fillId="0" borderId="14" xfId="1" quotePrefix="1" applyFont="1" applyFill="1" applyBorder="1" applyAlignment="1">
      <alignment horizontal="right"/>
    </xf>
    <xf numFmtId="173" fontId="5" fillId="0" borderId="18" xfId="1" applyNumberFormat="1" applyFont="1" applyFill="1" applyBorder="1" applyAlignment="1">
      <alignment horizontal="left"/>
    </xf>
    <xf numFmtId="0" fontId="4" fillId="0" borderId="0" xfId="15" applyFont="1" applyFill="1" applyBorder="1" applyAlignment="1">
      <alignment vertical="top" wrapText="1"/>
    </xf>
    <xf numFmtId="0" fontId="18" fillId="3" borderId="8" xfId="0" applyFont="1" applyFill="1" applyBorder="1" applyAlignment="1">
      <alignment horizontal="center" vertical="center"/>
    </xf>
    <xf numFmtId="0" fontId="18" fillId="3" borderId="11" xfId="0" applyFont="1" applyFill="1" applyBorder="1" applyAlignment="1">
      <alignment horizontal="center" vertical="center" wrapText="1"/>
    </xf>
    <xf numFmtId="0" fontId="18" fillId="3" borderId="9" xfId="0" applyFont="1" applyFill="1" applyBorder="1" applyAlignment="1">
      <alignment horizontal="center"/>
    </xf>
    <xf numFmtId="0" fontId="18" fillId="3" borderId="10" xfId="0" applyFont="1" applyFill="1" applyBorder="1" applyAlignment="1">
      <alignment horizontal="center"/>
    </xf>
    <xf numFmtId="0" fontId="18" fillId="3" borderId="13" xfId="0" applyFont="1" applyFill="1" applyBorder="1" applyAlignment="1">
      <alignment horizontal="center"/>
    </xf>
    <xf numFmtId="0" fontId="0" fillId="0" borderId="11" xfId="0" applyFill="1" applyBorder="1"/>
    <xf numFmtId="169" fontId="5" fillId="0" borderId="11" xfId="1" applyNumberFormat="1" applyFont="1" applyFill="1" applyBorder="1" applyAlignment="1">
      <alignment horizontal="right"/>
    </xf>
    <xf numFmtId="173" fontId="5" fillId="0" borderId="8" xfId="1" applyNumberFormat="1" applyFont="1" applyFill="1" applyBorder="1" applyAlignment="1">
      <alignment horizontal="right"/>
    </xf>
    <xf numFmtId="0" fontId="19" fillId="0" borderId="20" xfId="0" applyFont="1" applyBorder="1"/>
    <xf numFmtId="0" fontId="15" fillId="0" borderId="20" xfId="0" applyFont="1" applyBorder="1"/>
    <xf numFmtId="0" fontId="15" fillId="0" borderId="14" xfId="0" applyFont="1" applyBorder="1"/>
    <xf numFmtId="0" fontId="0" fillId="0" borderId="13" xfId="0" applyFill="1" applyBorder="1"/>
    <xf numFmtId="169" fontId="5" fillId="0" borderId="16" xfId="1" applyNumberFormat="1" applyFont="1" applyFill="1" applyBorder="1" applyAlignment="1">
      <alignment horizontal="right"/>
    </xf>
    <xf numFmtId="173" fontId="5" fillId="0" borderId="9" xfId="1" applyNumberFormat="1" applyFont="1" applyFill="1" applyBorder="1" applyAlignment="1">
      <alignment horizontal="right"/>
    </xf>
    <xf numFmtId="10" fontId="5" fillId="0" borderId="9" xfId="39" applyNumberFormat="1" applyFont="1" applyFill="1" applyBorder="1" applyAlignment="1">
      <alignment horizontal="center"/>
    </xf>
    <xf numFmtId="10" fontId="5" fillId="0" borderId="9" xfId="41" applyNumberFormat="1" applyFont="1" applyFill="1" applyBorder="1" applyAlignment="1">
      <alignment horizontal="center"/>
    </xf>
    <xf numFmtId="10" fontId="5" fillId="0" borderId="16" xfId="39" applyNumberFormat="1" applyFont="1" applyFill="1" applyBorder="1" applyAlignment="1">
      <alignment horizontal="center"/>
    </xf>
    <xf numFmtId="169" fontId="16" fillId="0" borderId="20" xfId="1" applyNumberFormat="1" applyFont="1" applyFill="1" applyBorder="1"/>
    <xf numFmtId="167" fontId="16" fillId="0" borderId="20" xfId="1" applyFont="1" applyFill="1" applyBorder="1"/>
    <xf numFmtId="10" fontId="5" fillId="0" borderId="10" xfId="39" applyNumberFormat="1" applyFont="1" applyFill="1" applyBorder="1" applyAlignment="1">
      <alignment horizontal="center"/>
    </xf>
    <xf numFmtId="10" fontId="5" fillId="0" borderId="10" xfId="41" applyNumberFormat="1" applyFont="1" applyFill="1" applyBorder="1" applyAlignment="1">
      <alignment horizontal="center"/>
    </xf>
    <xf numFmtId="10" fontId="5" fillId="0" borderId="13" xfId="39" applyNumberFormat="1" applyFont="1" applyFill="1" applyBorder="1" applyAlignment="1">
      <alignment horizontal="center"/>
    </xf>
    <xf numFmtId="169" fontId="16" fillId="0" borderId="0" xfId="1" applyNumberFormat="1" applyFont="1" applyBorder="1"/>
    <xf numFmtId="9" fontId="16" fillId="0" borderId="0" xfId="0" applyNumberFormat="1" applyFont="1" applyBorder="1"/>
    <xf numFmtId="10" fontId="5" fillId="0" borderId="20" xfId="39" applyNumberFormat="1" applyFont="1" applyFill="1" applyBorder="1" applyAlignment="1">
      <alignment horizontal="center"/>
    </xf>
    <xf numFmtId="10" fontId="5" fillId="0" borderId="20" xfId="41" applyNumberFormat="1" applyFont="1" applyFill="1" applyBorder="1" applyAlignment="1">
      <alignment horizontal="center"/>
    </xf>
    <xf numFmtId="10" fontId="5" fillId="0" borderId="14" xfId="39" applyNumberFormat="1" applyFont="1" applyFill="1" applyBorder="1" applyAlignment="1">
      <alignment horizontal="center"/>
    </xf>
    <xf numFmtId="0" fontId="18" fillId="0" borderId="0" xfId="0" applyFont="1" applyFill="1" applyBorder="1" applyAlignment="1">
      <alignment horizontal="center"/>
    </xf>
    <xf numFmtId="173" fontId="5" fillId="0" borderId="11" xfId="1" applyNumberFormat="1" applyFont="1" applyFill="1" applyBorder="1" applyAlignment="1">
      <alignment horizontal="right"/>
    </xf>
    <xf numFmtId="173" fontId="5" fillId="0" borderId="16" xfId="1" applyNumberFormat="1" applyFont="1" applyFill="1" applyBorder="1" applyAlignment="1">
      <alignment horizontal="right"/>
    </xf>
    <xf numFmtId="173" fontId="5" fillId="0" borderId="14" xfId="0" applyNumberFormat="1" applyFont="1" applyFill="1" applyBorder="1" applyAlignment="1">
      <alignment horizontal="left"/>
    </xf>
    <xf numFmtId="167" fontId="5" fillId="0" borderId="20" xfId="1" applyFont="1" applyFill="1" applyBorder="1" applyAlignment="1">
      <alignment horizontal="right"/>
    </xf>
    <xf numFmtId="173" fontId="5" fillId="0" borderId="20" xfId="0" applyNumberFormat="1" applyFont="1" applyFill="1" applyBorder="1" applyAlignment="1">
      <alignment horizontal="left"/>
    </xf>
    <xf numFmtId="168" fontId="5" fillId="0" borderId="8" xfId="5" applyFont="1" applyFill="1" applyBorder="1"/>
    <xf numFmtId="167" fontId="5" fillId="0" borderId="8" xfId="1" applyFont="1" applyFill="1" applyBorder="1"/>
    <xf numFmtId="0" fontId="16" fillId="0" borderId="8" xfId="0" applyFont="1" applyBorder="1"/>
    <xf numFmtId="10" fontId="16" fillId="0" borderId="8" xfId="0" applyNumberFormat="1" applyFont="1" applyBorder="1" applyAlignment="1">
      <alignment horizontal="right"/>
    </xf>
    <xf numFmtId="168" fontId="5" fillId="0" borderId="9" xfId="5" applyFont="1" applyFill="1" applyBorder="1"/>
    <xf numFmtId="167" fontId="5" fillId="0" borderId="9" xfId="1" applyFont="1" applyFill="1" applyBorder="1"/>
    <xf numFmtId="0" fontId="16" fillId="0" borderId="9" xfId="0" applyFont="1" applyBorder="1"/>
    <xf numFmtId="10" fontId="16" fillId="0" borderId="9" xfId="0" applyNumberFormat="1" applyFont="1" applyBorder="1" applyAlignment="1">
      <alignment horizontal="right"/>
    </xf>
    <xf numFmtId="0" fontId="16" fillId="0" borderId="10" xfId="0" applyFont="1" applyBorder="1"/>
    <xf numFmtId="168" fontId="5" fillId="0" borderId="10" xfId="5" applyFont="1" applyFill="1" applyBorder="1"/>
    <xf numFmtId="173" fontId="5" fillId="0" borderId="13" xfId="0" applyNumberFormat="1" applyFont="1" applyFill="1" applyBorder="1" applyAlignment="1">
      <alignment horizontal="left"/>
    </xf>
    <xf numFmtId="0" fontId="18" fillId="2" borderId="17" xfId="0" applyFont="1" applyFill="1" applyBorder="1" applyAlignment="1"/>
    <xf numFmtId="168" fontId="5" fillId="0" borderId="16" xfId="1" applyNumberFormat="1" applyFont="1" applyFill="1" applyBorder="1" applyAlignment="1">
      <alignment horizontal="center"/>
    </xf>
    <xf numFmtId="167" fontId="5" fillId="0" borderId="9" xfId="1" quotePrefix="1" applyFont="1" applyFill="1" applyBorder="1" applyAlignment="1"/>
    <xf numFmtId="169" fontId="5" fillId="0" borderId="8" xfId="0" applyNumberFormat="1" applyFont="1" applyFill="1" applyBorder="1" applyAlignment="1">
      <alignment horizontal="center"/>
    </xf>
    <xf numFmtId="167" fontId="5" fillId="0" borderId="16" xfId="1" quotePrefix="1" applyFont="1" applyFill="1" applyBorder="1" applyAlignment="1"/>
    <xf numFmtId="173" fontId="5" fillId="0" borderId="8" xfId="1" quotePrefix="1" applyNumberFormat="1" applyFont="1" applyFill="1" applyBorder="1" applyAlignment="1"/>
    <xf numFmtId="167" fontId="5" fillId="0" borderId="8" xfId="1" quotePrefix="1" applyFont="1" applyFill="1" applyBorder="1" applyAlignment="1"/>
    <xf numFmtId="169" fontId="5" fillId="0" borderId="9" xfId="0" applyNumberFormat="1" applyFont="1" applyFill="1" applyBorder="1" applyAlignment="1">
      <alignment horizontal="center"/>
    </xf>
    <xf numFmtId="173" fontId="5" fillId="0" borderId="9" xfId="1" quotePrefix="1" applyNumberFormat="1" applyFont="1" applyFill="1" applyBorder="1" applyAlignment="1"/>
    <xf numFmtId="173" fontId="5" fillId="0" borderId="20" xfId="1" quotePrefix="1" applyNumberFormat="1" applyFont="1" applyFill="1" applyBorder="1" applyAlignment="1"/>
    <xf numFmtId="167" fontId="5" fillId="0" borderId="20" xfId="1" quotePrefix="1" applyFont="1" applyFill="1" applyBorder="1" applyAlignment="1"/>
    <xf numFmtId="169" fontId="5" fillId="0" borderId="14" xfId="1" quotePrefix="1" applyNumberFormat="1" applyFont="1" applyFill="1" applyBorder="1" applyAlignment="1"/>
    <xf numFmtId="167" fontId="5" fillId="0" borderId="14" xfId="1" applyFont="1" applyFill="1" applyBorder="1" applyAlignment="1">
      <alignment horizontal="right"/>
    </xf>
    <xf numFmtId="169" fontId="5" fillId="0" borderId="20" xfId="1" quotePrefix="1" applyNumberFormat="1" applyFont="1" applyFill="1" applyBorder="1" applyAlignment="1"/>
    <xf numFmtId="169" fontId="5" fillId="0" borderId="16" xfId="13" applyNumberFormat="1" applyFont="1" applyFill="1" applyBorder="1"/>
    <xf numFmtId="167" fontId="5" fillId="0" borderId="9" xfId="13" applyFont="1" applyFill="1" applyBorder="1"/>
    <xf numFmtId="173" fontId="5" fillId="0" borderId="9" xfId="1" quotePrefix="1" applyNumberFormat="1" applyFont="1" applyFill="1" applyBorder="1" applyAlignment="1">
      <alignment horizontal="right"/>
    </xf>
    <xf numFmtId="169" fontId="5" fillId="0" borderId="20" xfId="1" quotePrefix="1" applyNumberFormat="1" applyFont="1" applyFill="1" applyBorder="1" applyAlignment="1">
      <alignment horizontal="right"/>
    </xf>
    <xf numFmtId="0" fontId="5" fillId="0" borderId="20" xfId="0" applyFont="1" applyFill="1" applyBorder="1" applyAlignment="1">
      <alignment horizontal="left"/>
    </xf>
    <xf numFmtId="169" fontId="5" fillId="0" borderId="14" xfId="26" applyNumberFormat="1" applyFont="1" applyFill="1" applyBorder="1"/>
    <xf numFmtId="167" fontId="5" fillId="0" borderId="20" xfId="1" applyFont="1" applyFill="1" applyBorder="1"/>
    <xf numFmtId="167" fontId="5" fillId="0" borderId="20" xfId="27" applyNumberFormat="1" applyFont="1" applyFill="1" applyBorder="1"/>
    <xf numFmtId="2" fontId="5" fillId="0" borderId="9" xfId="0" applyNumberFormat="1" applyFont="1" applyFill="1" applyBorder="1" applyAlignment="1">
      <alignment horizontal="center"/>
    </xf>
    <xf numFmtId="10" fontId="5" fillId="0" borderId="10" xfId="32" applyNumberFormat="1" applyFont="1" applyFill="1" applyBorder="1"/>
    <xf numFmtId="167" fontId="5" fillId="0" borderId="9" xfId="0" applyNumberFormat="1" applyFont="1" applyFill="1" applyBorder="1" applyAlignment="1">
      <alignment horizontal="right"/>
    </xf>
    <xf numFmtId="0" fontId="22" fillId="4" borderId="20" xfId="17" applyFont="1" applyFill="1" applyBorder="1" applyAlignment="1">
      <alignment horizontal="center"/>
    </xf>
    <xf numFmtId="0" fontId="22" fillId="4" borderId="20" xfId="17" applyFont="1" applyFill="1" applyBorder="1" applyAlignment="1">
      <alignment horizontal="center" vertical="center" wrapText="1"/>
    </xf>
    <xf numFmtId="0" fontId="0" fillId="7" borderId="9" xfId="0" applyFill="1" applyBorder="1" applyAlignment="1">
      <alignment horizontal="center"/>
    </xf>
    <xf numFmtId="0" fontId="0" fillId="7" borderId="0" xfId="0" applyFill="1"/>
    <xf numFmtId="0" fontId="0" fillId="7" borderId="9" xfId="0" applyFill="1" applyBorder="1" applyAlignment="1">
      <alignment horizontal="left" vertical="center" wrapText="1"/>
    </xf>
    <xf numFmtId="0" fontId="0" fillId="7" borderId="0" xfId="0" applyFill="1" applyBorder="1" applyAlignment="1">
      <alignment horizontal="center" vertical="center" wrapText="1"/>
    </xf>
    <xf numFmtId="0" fontId="23" fillId="7" borderId="9" xfId="0" applyFont="1" applyFill="1" applyBorder="1" applyAlignment="1">
      <alignment horizontal="center"/>
    </xf>
    <xf numFmtId="0" fontId="0" fillId="6" borderId="10" xfId="0" applyFill="1" applyBorder="1"/>
    <xf numFmtId="0" fontId="0" fillId="7" borderId="0" xfId="0" applyFill="1" applyBorder="1"/>
    <xf numFmtId="0" fontId="1" fillId="0" borderId="0" xfId="0" applyFont="1" applyAlignment="1">
      <alignment horizontal="left" vertical="center" indent="2"/>
    </xf>
    <xf numFmtId="0" fontId="1" fillId="0" borderId="0" xfId="0" applyFont="1" applyAlignment="1">
      <alignment horizontal="left" vertical="center" indent="4"/>
    </xf>
    <xf numFmtId="0" fontId="1" fillId="0" borderId="0" xfId="0" applyFont="1" applyBorder="1" applyAlignment="1">
      <alignment horizontal="left" vertical="center" indent="4"/>
    </xf>
    <xf numFmtId="2" fontId="1" fillId="0" borderId="0" xfId="0" applyNumberFormat="1" applyFont="1" applyBorder="1"/>
    <xf numFmtId="0" fontId="28" fillId="0" borderId="0" xfId="0" applyFont="1"/>
    <xf numFmtId="4" fontId="4" fillId="5" borderId="0" xfId="0" applyNumberFormat="1" applyFont="1" applyFill="1" applyBorder="1"/>
    <xf numFmtId="172" fontId="5" fillId="0" borderId="8" xfId="0" applyNumberFormat="1" applyFont="1" applyFill="1" applyBorder="1" applyAlignment="1">
      <alignment horizontal="center"/>
    </xf>
    <xf numFmtId="172" fontId="5" fillId="0" borderId="9" xfId="0" applyNumberFormat="1" applyFont="1" applyFill="1" applyBorder="1" applyAlignment="1">
      <alignment horizontal="center"/>
    </xf>
    <xf numFmtId="172" fontId="5" fillId="0" borderId="10" xfId="0" applyNumberFormat="1" applyFont="1" applyFill="1" applyBorder="1" applyAlignment="1">
      <alignment horizontal="center" wrapText="1"/>
    </xf>
    <xf numFmtId="4" fontId="5" fillId="0" borderId="20" xfId="18" applyNumberFormat="1" applyFont="1" applyFill="1" applyBorder="1"/>
    <xf numFmtId="10" fontId="5" fillId="0" borderId="9" xfId="37" applyNumberFormat="1" applyFont="1" applyFill="1" applyBorder="1" applyAlignment="1">
      <alignment horizontal="right" wrapText="1"/>
    </xf>
    <xf numFmtId="10" fontId="5" fillId="0" borderId="10" xfId="32" applyNumberFormat="1" applyFont="1" applyFill="1" applyBorder="1" applyAlignment="1">
      <alignment horizontal="right" wrapText="1"/>
    </xf>
    <xf numFmtId="0" fontId="13" fillId="0" borderId="4" xfId="16" applyFont="1" applyFill="1" applyBorder="1" applyAlignment="1">
      <alignment horizontal="left"/>
    </xf>
    <xf numFmtId="0" fontId="13" fillId="0" borderId="5" xfId="16" applyFont="1" applyFill="1" applyBorder="1" applyAlignment="1">
      <alignment horizontal="left"/>
    </xf>
    <xf numFmtId="15" fontId="13" fillId="0" borderId="6" xfId="16" applyNumberFormat="1" applyFont="1" applyFill="1" applyBorder="1" applyAlignment="1">
      <alignment horizontal="right"/>
    </xf>
    <xf numFmtId="0" fontId="13" fillId="0" borderId="2" xfId="0" applyFont="1" applyFill="1" applyBorder="1" applyAlignment="1">
      <alignment horizontal="left"/>
    </xf>
    <xf numFmtId="0" fontId="2" fillId="0" borderId="2" xfId="0" applyFont="1" applyFill="1" applyBorder="1"/>
    <xf numFmtId="165" fontId="0" fillId="0" borderId="0" xfId="0" applyNumberFormat="1"/>
    <xf numFmtId="167" fontId="5" fillId="0" borderId="10" xfId="1" applyFont="1" applyFill="1" applyBorder="1"/>
    <xf numFmtId="167" fontId="5" fillId="0" borderId="13" xfId="1" applyFont="1" applyFill="1" applyBorder="1" applyAlignment="1">
      <alignment horizontal="right"/>
    </xf>
    <xf numFmtId="169" fontId="5" fillId="0" borderId="11" xfId="13" applyNumberFormat="1" applyFont="1" applyFill="1" applyBorder="1"/>
    <xf numFmtId="167" fontId="5" fillId="0" borderId="8" xfId="13" applyFont="1" applyFill="1" applyBorder="1"/>
    <xf numFmtId="0" fontId="16" fillId="0" borderId="0" xfId="0" applyFont="1" applyFill="1" applyBorder="1"/>
    <xf numFmtId="0" fontId="18" fillId="0" borderId="7" xfId="0" quotePrefix="1" applyFont="1" applyFill="1" applyBorder="1" applyAlignment="1">
      <alignment horizontal="center" wrapText="1"/>
    </xf>
    <xf numFmtId="0" fontId="18" fillId="0" borderId="7" xfId="0" quotePrefix="1" applyFont="1" applyFill="1" applyBorder="1" applyAlignment="1">
      <alignment horizontal="left" wrapText="1"/>
    </xf>
    <xf numFmtId="3" fontId="18" fillId="0" borderId="7" xfId="0" quotePrefix="1" applyNumberFormat="1" applyFont="1" applyFill="1" applyBorder="1" applyAlignment="1">
      <alignment horizontal="center" wrapText="1"/>
    </xf>
    <xf numFmtId="3" fontId="18" fillId="0" borderId="7" xfId="0" quotePrefix="1" applyNumberFormat="1" applyFont="1" applyFill="1" applyBorder="1" applyAlignment="1">
      <alignment horizontal="right" wrapText="1"/>
    </xf>
    <xf numFmtId="0" fontId="18" fillId="0" borderId="7" xfId="0" quotePrefix="1" applyFont="1" applyFill="1" applyBorder="1" applyAlignment="1">
      <alignment horizontal="right" wrapText="1"/>
    </xf>
    <xf numFmtId="10" fontId="18" fillId="0" borderId="7" xfId="0" quotePrefix="1" applyNumberFormat="1" applyFont="1" applyFill="1" applyBorder="1" applyAlignment="1">
      <alignment horizontal="center" wrapText="1"/>
    </xf>
    <xf numFmtId="174" fontId="18" fillId="0" borderId="7" xfId="0" quotePrefix="1" applyNumberFormat="1" applyFont="1" applyFill="1" applyBorder="1" applyAlignment="1">
      <alignment horizontal="center" wrapText="1"/>
    </xf>
    <xf numFmtId="0" fontId="18" fillId="2" borderId="8" xfId="0" quotePrefix="1" applyFont="1" applyFill="1" applyBorder="1" applyAlignment="1">
      <alignment horizontal="center" wrapText="1"/>
    </xf>
    <xf numFmtId="3" fontId="18" fillId="2" borderId="8" xfId="0" quotePrefix="1" applyNumberFormat="1" applyFont="1" applyFill="1" applyBorder="1" applyAlignment="1">
      <alignment horizontal="center" wrapText="1"/>
    </xf>
    <xf numFmtId="10" fontId="18" fillId="2" borderId="8" xfId="0" quotePrefix="1" applyNumberFormat="1" applyFont="1" applyFill="1" applyBorder="1" applyAlignment="1">
      <alignment horizontal="center" wrapText="1"/>
    </xf>
    <xf numFmtId="174" fontId="18" fillId="2" borderId="8" xfId="0" quotePrefix="1" applyNumberFormat="1" applyFont="1" applyFill="1" applyBorder="1" applyAlignment="1">
      <alignment horizontal="center" wrapText="1"/>
    </xf>
    <xf numFmtId="0" fontId="16" fillId="0" borderId="9" xfId="0" applyFont="1" applyFill="1" applyBorder="1" applyAlignment="1">
      <alignment horizontal="center" vertical="center"/>
    </xf>
    <xf numFmtId="0" fontId="16" fillId="0" borderId="9" xfId="0" applyFont="1" applyBorder="1" applyAlignment="1">
      <alignment horizontal="left"/>
    </xf>
    <xf numFmtId="0" fontId="16" fillId="0" borderId="9" xfId="0" applyFont="1" applyBorder="1" applyAlignment="1">
      <alignment horizontal="center"/>
    </xf>
    <xf numFmtId="0" fontId="16" fillId="0" borderId="9" xfId="0" applyFont="1" applyFill="1" applyBorder="1" applyAlignment="1">
      <alignment horizontal="left"/>
    </xf>
    <xf numFmtId="0" fontId="16" fillId="0" borderId="9" xfId="0" applyFont="1" applyFill="1" applyBorder="1" applyAlignment="1">
      <alignment horizontal="center"/>
    </xf>
    <xf numFmtId="2" fontId="16" fillId="0" borderId="9" xfId="0" applyNumberFormat="1" applyFont="1" applyFill="1" applyBorder="1" applyAlignment="1">
      <alignment horizontal="center"/>
    </xf>
    <xf numFmtId="3" fontId="16" fillId="0" borderId="9" xfId="0" applyNumberFormat="1" applyFont="1" applyFill="1" applyBorder="1"/>
    <xf numFmtId="3" fontId="16" fillId="0" borderId="9" xfId="0" applyNumberFormat="1" applyFont="1" applyFill="1" applyBorder="1" applyAlignment="1">
      <alignment horizontal="right"/>
    </xf>
    <xf numFmtId="0" fontId="16" fillId="0" borderId="9" xfId="0" applyFont="1" applyFill="1" applyBorder="1" applyAlignment="1">
      <alignment horizontal="right"/>
    </xf>
    <xf numFmtId="10" fontId="16" fillId="0" borderId="9" xfId="0" applyNumberFormat="1" applyFont="1" applyFill="1" applyBorder="1"/>
    <xf numFmtId="174" fontId="16" fillId="0" borderId="9" xfId="0" applyNumberFormat="1" applyFont="1" applyFill="1" applyBorder="1" applyAlignment="1">
      <alignment horizontal="right"/>
    </xf>
    <xf numFmtId="2" fontId="16" fillId="0" borderId="9" xfId="0" applyNumberFormat="1" applyFont="1" applyBorder="1" applyAlignment="1">
      <alignment horizontal="center"/>
    </xf>
    <xf numFmtId="3" fontId="16" fillId="0" borderId="9" xfId="0" applyNumberFormat="1" applyFont="1" applyBorder="1"/>
    <xf numFmtId="3" fontId="16" fillId="0" borderId="9" xfId="0" applyNumberFormat="1" applyFont="1" applyBorder="1" applyAlignment="1">
      <alignment horizontal="right"/>
    </xf>
    <xf numFmtId="0" fontId="16" fillId="0" borderId="9" xfId="0" applyFont="1" applyBorder="1" applyAlignment="1">
      <alignment horizontal="right"/>
    </xf>
    <xf numFmtId="10" fontId="16" fillId="0" borderId="9" xfId="0" applyNumberFormat="1" applyFont="1" applyBorder="1"/>
    <xf numFmtId="0" fontId="16" fillId="0" borderId="10" xfId="0" applyFont="1" applyFill="1" applyBorder="1" applyAlignment="1">
      <alignment horizontal="center" vertical="center"/>
    </xf>
    <xf numFmtId="0" fontId="16" fillId="0" borderId="10" xfId="0" applyFont="1" applyBorder="1" applyAlignment="1">
      <alignment horizontal="left"/>
    </xf>
    <xf numFmtId="0" fontId="16" fillId="0" borderId="10" xfId="0" applyFont="1" applyBorder="1" applyAlignment="1">
      <alignment horizontal="center"/>
    </xf>
    <xf numFmtId="2" fontId="16" fillId="0" borderId="10" xfId="0" applyNumberFormat="1" applyFont="1" applyBorder="1" applyAlignment="1">
      <alignment horizontal="center"/>
    </xf>
    <xf numFmtId="3" fontId="16" fillId="0" borderId="10" xfId="0" applyNumberFormat="1" applyFont="1" applyBorder="1"/>
    <xf numFmtId="3" fontId="16" fillId="0" borderId="10" xfId="0" applyNumberFormat="1" applyFont="1" applyBorder="1" applyAlignment="1">
      <alignment horizontal="right"/>
    </xf>
    <xf numFmtId="0" fontId="16" fillId="0" borderId="10" xfId="0" applyFont="1" applyBorder="1" applyAlignment="1">
      <alignment horizontal="right"/>
    </xf>
    <xf numFmtId="10" fontId="16" fillId="0" borderId="10" xfId="0" applyNumberFormat="1" applyFont="1" applyBorder="1"/>
    <xf numFmtId="171" fontId="23" fillId="0" borderId="10" xfId="0" applyNumberFormat="1" applyFont="1" applyBorder="1" applyAlignment="1">
      <alignment horizontal="center"/>
    </xf>
    <xf numFmtId="14" fontId="16" fillId="0" borderId="10" xfId="0" applyNumberFormat="1" applyFont="1" applyBorder="1" applyAlignment="1">
      <alignment horizontal="center"/>
    </xf>
    <xf numFmtId="167" fontId="5" fillId="0" borderId="10" xfId="47" applyNumberFormat="1" applyFont="1" applyBorder="1"/>
    <xf numFmtId="174" fontId="16" fillId="0" borderId="10" xfId="0" applyNumberFormat="1" applyFont="1" applyBorder="1" applyAlignment="1">
      <alignment horizontal="right"/>
    </xf>
    <xf numFmtId="0" fontId="16" fillId="0" borderId="19" xfId="0" applyFont="1" applyFill="1" applyBorder="1"/>
    <xf numFmtId="0" fontId="18" fillId="2" borderId="8" xfId="0" quotePrefix="1" applyFont="1" applyFill="1" applyBorder="1" applyAlignment="1">
      <alignment horizontal="left" wrapText="1"/>
    </xf>
    <xf numFmtId="3" fontId="18" fillId="2" borderId="8" xfId="0" quotePrefix="1" applyNumberFormat="1" applyFont="1" applyFill="1" applyBorder="1" applyAlignment="1">
      <alignment horizontal="right" wrapText="1"/>
    </xf>
    <xf numFmtId="0" fontId="18" fillId="2" borderId="8" xfId="0" quotePrefix="1" applyFont="1" applyFill="1" applyBorder="1" applyAlignment="1">
      <alignment horizontal="right" wrapText="1"/>
    </xf>
    <xf numFmtId="0" fontId="16" fillId="0" borderId="10" xfId="0" applyFont="1" applyFill="1" applyBorder="1" applyAlignment="1">
      <alignment horizontal="center"/>
    </xf>
    <xf numFmtId="0" fontId="16" fillId="0" borderId="10" xfId="0" applyFont="1" applyFill="1" applyBorder="1" applyAlignment="1">
      <alignment horizontal="left"/>
    </xf>
    <xf numFmtId="2" fontId="16" fillId="0" borderId="10" xfId="0" applyNumberFormat="1" applyFont="1" applyFill="1" applyBorder="1" applyAlignment="1">
      <alignment horizontal="center"/>
    </xf>
    <xf numFmtId="3" fontId="16" fillId="0" borderId="10" xfId="0" applyNumberFormat="1" applyFont="1" applyFill="1" applyBorder="1"/>
    <xf numFmtId="3" fontId="16" fillId="0" borderId="10" xfId="0" applyNumberFormat="1" applyFont="1" applyFill="1" applyBorder="1" applyAlignment="1">
      <alignment horizontal="right"/>
    </xf>
    <xf numFmtId="0" fontId="16" fillId="0" borderId="10" xfId="0" applyFont="1" applyFill="1" applyBorder="1" applyAlignment="1">
      <alignment horizontal="right"/>
    </xf>
    <xf numFmtId="10" fontId="16" fillId="0" borderId="10" xfId="0" applyNumberFormat="1" applyFont="1" applyFill="1" applyBorder="1"/>
    <xf numFmtId="167" fontId="5" fillId="0" borderId="10" xfId="48" applyNumberFormat="1" applyFont="1" applyBorder="1"/>
    <xf numFmtId="174" fontId="16" fillId="0" borderId="10" xfId="0" applyNumberFormat="1" applyFont="1" applyFill="1" applyBorder="1" applyAlignment="1">
      <alignment horizontal="right"/>
    </xf>
    <xf numFmtId="174" fontId="16" fillId="0" borderId="10" xfId="0" applyNumberFormat="1" applyFont="1" applyFill="1" applyBorder="1"/>
    <xf numFmtId="174" fontId="16" fillId="0" borderId="10" xfId="0" applyNumberFormat="1" applyFont="1" applyFill="1" applyBorder="1" applyAlignment="1">
      <alignment horizontal="center"/>
    </xf>
    <xf numFmtId="0" fontId="18" fillId="0" borderId="0" xfId="0" quotePrefix="1" applyFont="1" applyFill="1" applyBorder="1" applyAlignment="1">
      <alignment horizontal="center" wrapText="1"/>
    </xf>
    <xf numFmtId="2" fontId="18" fillId="0" borderId="0" xfId="0" quotePrefix="1" applyNumberFormat="1" applyFont="1" applyFill="1" applyBorder="1" applyAlignment="1">
      <alignment horizontal="center" wrapText="1"/>
    </xf>
    <xf numFmtId="3" fontId="18" fillId="0" borderId="0" xfId="0" quotePrefix="1" applyNumberFormat="1" applyFont="1" applyFill="1" applyBorder="1" applyAlignment="1">
      <alignment horizontal="center" wrapText="1"/>
    </xf>
    <xf numFmtId="2" fontId="18" fillId="2" borderId="8" xfId="0" quotePrefix="1" applyNumberFormat="1" applyFont="1" applyFill="1" applyBorder="1" applyAlignment="1">
      <alignment horizontal="center" wrapText="1"/>
    </xf>
    <xf numFmtId="176" fontId="4" fillId="0" borderId="12" xfId="0" applyNumberFormat="1" applyFont="1" applyFill="1" applyBorder="1" applyAlignment="1">
      <alignment horizontal="right"/>
    </xf>
    <xf numFmtId="0" fontId="4" fillId="0" borderId="12" xfId="0" applyFont="1" applyFill="1" applyBorder="1" applyAlignment="1">
      <alignment horizontal="center"/>
    </xf>
    <xf numFmtId="0" fontId="4" fillId="0" borderId="11" xfId="0" applyNumberFormat="1" applyFont="1" applyFill="1" applyBorder="1" applyAlignment="1">
      <alignment horizontal="center"/>
    </xf>
    <xf numFmtId="0" fontId="16" fillId="0" borderId="15" xfId="0" applyFont="1" applyFill="1" applyBorder="1" applyAlignment="1">
      <alignment horizontal="center"/>
    </xf>
    <xf numFmtId="168" fontId="5" fillId="0" borderId="0" xfId="1" applyNumberFormat="1" applyFont="1" applyFill="1" applyBorder="1" applyAlignment="1">
      <alignment horizontal="right"/>
    </xf>
    <xf numFmtId="10" fontId="5" fillId="0" borderId="15" xfId="1" applyNumberFormat="1" applyFont="1" applyFill="1" applyBorder="1" applyAlignment="1">
      <alignment horizontal="right"/>
    </xf>
    <xf numFmtId="171" fontId="23" fillId="0" borderId="15" xfId="0" applyNumberFormat="1" applyFont="1" applyBorder="1" applyAlignment="1">
      <alignment horizontal="center"/>
    </xf>
    <xf numFmtId="0" fontId="16" fillId="0" borderId="15" xfId="0" applyFont="1" applyBorder="1" applyAlignment="1">
      <alignment horizontal="center"/>
    </xf>
    <xf numFmtId="14" fontId="5" fillId="0" borderId="9" xfId="0" applyNumberFormat="1" applyFont="1" applyFill="1" applyBorder="1" applyAlignment="1">
      <alignment horizontal="center"/>
    </xf>
    <xf numFmtId="169" fontId="5" fillId="0" borderId="16" xfId="1" applyNumberFormat="1" applyFont="1" applyFill="1" applyBorder="1" applyAlignment="1">
      <alignment horizontal="center"/>
    </xf>
    <xf numFmtId="178" fontId="5" fillId="0" borderId="15" xfId="37" applyNumberFormat="1" applyFont="1" applyFill="1" applyBorder="1" applyAlignment="1">
      <alignment horizontal="right"/>
    </xf>
    <xf numFmtId="0" fontId="18" fillId="0" borderId="17" xfId="0" quotePrefix="1" applyFont="1" applyFill="1" applyBorder="1" applyAlignment="1">
      <alignment horizontal="center" wrapText="1"/>
    </xf>
    <xf numFmtId="0" fontId="18" fillId="0" borderId="10" xfId="0" quotePrefix="1" applyFont="1" applyFill="1" applyBorder="1" applyAlignment="1">
      <alignment horizontal="center" wrapText="1"/>
    </xf>
    <xf numFmtId="2" fontId="18" fillId="0" borderId="7" xfId="0" quotePrefix="1" applyNumberFormat="1" applyFont="1" applyFill="1" applyBorder="1" applyAlignment="1">
      <alignment horizontal="center" wrapText="1"/>
    </xf>
    <xf numFmtId="3" fontId="18" fillId="0" borderId="10" xfId="0" quotePrefix="1" applyNumberFormat="1" applyFont="1" applyFill="1" applyBorder="1" applyAlignment="1">
      <alignment horizontal="center" wrapText="1"/>
    </xf>
    <xf numFmtId="169" fontId="18" fillId="0" borderId="13" xfId="1" quotePrefix="1" applyNumberFormat="1" applyFont="1" applyFill="1" applyBorder="1" applyAlignment="1">
      <alignment horizontal="center" wrapText="1"/>
    </xf>
    <xf numFmtId="0" fontId="18" fillId="0" borderId="13" xfId="0" quotePrefix="1" applyFont="1" applyFill="1" applyBorder="1" applyAlignment="1">
      <alignment horizontal="center" wrapText="1"/>
    </xf>
    <xf numFmtId="171" fontId="23" fillId="0" borderId="15" xfId="28" applyNumberFormat="1" applyFont="1" applyBorder="1" applyAlignment="1">
      <alignment horizontal="center"/>
    </xf>
    <xf numFmtId="169" fontId="18" fillId="0" borderId="10" xfId="1" quotePrefix="1" applyNumberFormat="1" applyFont="1" applyFill="1" applyBorder="1" applyAlignment="1">
      <alignment horizontal="center" wrapText="1"/>
    </xf>
    <xf numFmtId="0" fontId="16" fillId="0" borderId="15" xfId="0" applyFont="1" applyFill="1" applyBorder="1" applyAlignment="1">
      <alignment horizontal="center" vertical="center"/>
    </xf>
    <xf numFmtId="169" fontId="5" fillId="0" borderId="9" xfId="49" applyNumberFormat="1" applyFont="1" applyBorder="1"/>
    <xf numFmtId="169" fontId="5" fillId="0" borderId="9" xfId="50" applyNumberFormat="1" applyFont="1" applyFill="1" applyBorder="1" applyAlignment="1">
      <alignment horizontal="center"/>
    </xf>
    <xf numFmtId="0" fontId="16" fillId="0" borderId="7" xfId="0" applyFont="1" applyBorder="1"/>
    <xf numFmtId="0" fontId="17" fillId="0" borderId="0" xfId="0" applyFont="1"/>
    <xf numFmtId="4" fontId="5" fillId="0" borderId="0" xfId="18" applyNumberFormat="1" applyFont="1" applyFill="1" applyBorder="1"/>
    <xf numFmtId="164" fontId="5" fillId="0" borderId="8" xfId="25" applyNumberFormat="1" applyFont="1" applyFill="1" applyBorder="1" applyAlignment="1">
      <alignment horizontal="right"/>
    </xf>
    <xf numFmtId="164" fontId="5" fillId="0" borderId="9" xfId="25" applyNumberFormat="1" applyFont="1" applyFill="1" applyBorder="1" applyAlignment="1">
      <alignment horizontal="right"/>
    </xf>
    <xf numFmtId="164" fontId="5" fillId="0" borderId="10" xfId="25" applyNumberFormat="1" applyFont="1" applyFill="1" applyBorder="1" applyAlignment="1">
      <alignment horizontal="right"/>
    </xf>
    <xf numFmtId="0" fontId="18" fillId="2" borderId="12" xfId="0" applyFont="1" applyFill="1" applyBorder="1" applyAlignment="1">
      <alignment horizontal="center" wrapText="1"/>
    </xf>
    <xf numFmtId="0" fontId="5" fillId="0" borderId="12"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18" fillId="2" borderId="12" xfId="0" applyFont="1" applyFill="1" applyBorder="1" applyAlignment="1">
      <alignment horizontal="center"/>
    </xf>
    <xf numFmtId="0" fontId="18" fillId="2" borderId="11" xfId="0" applyFont="1" applyFill="1" applyBorder="1" applyAlignment="1">
      <alignment horizontal="center"/>
    </xf>
    <xf numFmtId="0" fontId="5" fillId="0" borderId="18" xfId="0" applyFont="1" applyFill="1" applyBorder="1" applyAlignment="1">
      <alignment horizontal="left"/>
    </xf>
    <xf numFmtId="169" fontId="5" fillId="0" borderId="9" xfId="3" applyNumberFormat="1" applyFont="1" applyFill="1" applyBorder="1" applyAlignment="1">
      <alignment horizontal="right"/>
    </xf>
    <xf numFmtId="0" fontId="5" fillId="0" borderId="16" xfId="0" applyFont="1" applyFill="1" applyBorder="1" applyAlignment="1"/>
    <xf numFmtId="170" fontId="5" fillId="0" borderId="9" xfId="3" applyNumberFormat="1" applyFont="1" applyFill="1" applyBorder="1" applyAlignment="1">
      <alignment horizontal="right"/>
    </xf>
    <xf numFmtId="171" fontId="5" fillId="0" borderId="13" xfId="42" applyNumberFormat="1" applyFont="1" applyFill="1" applyBorder="1"/>
    <xf numFmtId="10" fontId="5" fillId="0" borderId="10" xfId="28" applyNumberFormat="1" applyFont="1" applyFill="1" applyBorder="1"/>
    <xf numFmtId="4" fontId="16" fillId="0" borderId="10" xfId="18" applyNumberFormat="1" applyFont="1" applyFill="1" applyBorder="1" applyAlignment="1">
      <alignment horizontal="right"/>
    </xf>
    <xf numFmtId="0" fontId="5" fillId="0" borderId="15" xfId="0" applyFont="1" applyFill="1" applyBorder="1" applyAlignment="1">
      <alignment horizontal="left"/>
    </xf>
    <xf numFmtId="10" fontId="5" fillId="0" borderId="0" xfId="32" applyNumberFormat="1" applyFont="1" applyFill="1" applyBorder="1"/>
    <xf numFmtId="0" fontId="18" fillId="2" borderId="18" xfId="0" applyFont="1" applyFill="1" applyBorder="1"/>
    <xf numFmtId="171" fontId="18" fillId="2" borderId="20" xfId="32" applyNumberFormat="1" applyFont="1" applyFill="1" applyBorder="1" applyAlignment="1">
      <alignment horizontal="right"/>
    </xf>
    <xf numFmtId="0" fontId="16" fillId="0" borderId="0" xfId="0" applyFont="1"/>
    <xf numFmtId="167" fontId="1" fillId="5" borderId="0" xfId="1" applyFont="1" applyFill="1"/>
    <xf numFmtId="0" fontId="18" fillId="0" borderId="0" xfId="0" applyFont="1" applyFill="1" applyBorder="1" applyAlignment="1">
      <alignment wrapText="1"/>
    </xf>
    <xf numFmtId="14" fontId="5" fillId="0" borderId="16" xfId="0" applyNumberFormat="1" applyFont="1" applyFill="1" applyBorder="1" applyAlignment="1">
      <alignment horizontal="center"/>
    </xf>
    <xf numFmtId="171" fontId="23" fillId="0" borderId="0" xfId="0" applyNumberFormat="1" applyFont="1" applyBorder="1" applyAlignment="1">
      <alignment horizontal="center"/>
    </xf>
    <xf numFmtId="4" fontId="1" fillId="5" borderId="21" xfId="0" applyNumberFormat="1" applyFont="1" applyFill="1" applyBorder="1"/>
    <xf numFmtId="0" fontId="16" fillId="0" borderId="0" xfId="18" applyFont="1" applyFill="1" applyBorder="1" applyAlignment="1">
      <alignment horizontal="center"/>
    </xf>
    <xf numFmtId="4" fontId="16" fillId="0" borderId="0" xfId="18" applyNumberFormat="1" applyFont="1" applyFill="1" applyBorder="1" applyAlignment="1">
      <alignment horizontal="right"/>
    </xf>
    <xf numFmtId="0" fontId="18" fillId="2" borderId="8" xfId="18" applyFont="1" applyFill="1" applyBorder="1" applyAlignment="1">
      <alignment horizontal="center"/>
    </xf>
    <xf numFmtId="0" fontId="16" fillId="0" borderId="12" xfId="18" applyFont="1" applyFill="1" applyBorder="1" applyAlignment="1">
      <alignment horizontal="center"/>
    </xf>
    <xf numFmtId="0" fontId="16" fillId="0" borderId="17" xfId="18" applyFont="1" applyFill="1" applyBorder="1" applyAlignment="1">
      <alignment horizontal="center"/>
    </xf>
    <xf numFmtId="4" fontId="18" fillId="2" borderId="8" xfId="18" applyNumberFormat="1" applyFont="1" applyFill="1" applyBorder="1" applyAlignment="1">
      <alignment horizontal="center"/>
    </xf>
    <xf numFmtId="4" fontId="5" fillId="0" borderId="12" xfId="18" applyNumberFormat="1" applyFont="1" applyFill="1" applyBorder="1"/>
    <xf numFmtId="4" fontId="5" fillId="0" borderId="17" xfId="18" applyNumberFormat="1" applyFont="1" applyFill="1" applyBorder="1"/>
    <xf numFmtId="4" fontId="18" fillId="2" borderId="11" xfId="18" applyNumberFormat="1" applyFont="1" applyFill="1" applyBorder="1" applyAlignment="1">
      <alignment horizontal="center"/>
    </xf>
    <xf numFmtId="10" fontId="5" fillId="0" borderId="8" xfId="32" applyNumberFormat="1" applyFont="1" applyFill="1" applyBorder="1"/>
    <xf numFmtId="10" fontId="5" fillId="0" borderId="17" xfId="32" applyNumberFormat="1" applyFont="1" applyFill="1" applyBorder="1"/>
    <xf numFmtId="4" fontId="16" fillId="0" borderId="8" xfId="18" applyNumberFormat="1" applyFont="1" applyFill="1" applyBorder="1" applyAlignment="1">
      <alignment horizontal="right"/>
    </xf>
    <xf numFmtId="0" fontId="5" fillId="0" borderId="12" xfId="18" applyFont="1" applyFill="1" applyBorder="1" applyAlignment="1">
      <alignment horizontal="center"/>
    </xf>
    <xf numFmtId="0" fontId="5" fillId="0" borderId="17" xfId="18" applyFont="1" applyFill="1" applyBorder="1" applyAlignment="1">
      <alignment horizontal="center"/>
    </xf>
    <xf numFmtId="10" fontId="5" fillId="0" borderId="12" xfId="32" applyNumberFormat="1" applyFont="1" applyFill="1" applyBorder="1"/>
    <xf numFmtId="0" fontId="0" fillId="7" borderId="9" xfId="0" applyFill="1" applyBorder="1" applyAlignment="1">
      <alignment horizontal="center" vertical="center" wrapText="1"/>
    </xf>
    <xf numFmtId="0" fontId="23" fillId="7" borderId="9" xfId="0" applyFont="1" applyFill="1" applyBorder="1" applyAlignment="1">
      <alignment horizontal="center" vertical="center"/>
    </xf>
    <xf numFmtId="0" fontId="0" fillId="7" borderId="9" xfId="0" applyFill="1" applyBorder="1" applyAlignment="1">
      <alignment horizontal="center" vertical="center"/>
    </xf>
    <xf numFmtId="0" fontId="0" fillId="0" borderId="19" xfId="0" applyBorder="1"/>
    <xf numFmtId="0" fontId="0" fillId="6" borderId="0" xfId="0" applyFill="1" applyBorder="1" applyAlignment="1">
      <alignment horizontal="center"/>
    </xf>
    <xf numFmtId="0" fontId="0" fillId="6" borderId="0" xfId="0" applyFill="1" applyBorder="1" applyAlignment="1">
      <alignment horizontal="center" vertical="center" wrapText="1"/>
    </xf>
    <xf numFmtId="0" fontId="0" fillId="6" borderId="16" xfId="0" applyFill="1" applyBorder="1" applyAlignment="1">
      <alignment horizontal="center"/>
    </xf>
    <xf numFmtId="0" fontId="0" fillId="6" borderId="16" xfId="0" applyFill="1" applyBorder="1" applyAlignment="1">
      <alignment horizontal="center" vertical="center" wrapText="1"/>
    </xf>
    <xf numFmtId="0" fontId="0" fillId="6" borderId="0" xfId="0" applyFill="1"/>
    <xf numFmtId="0" fontId="0" fillId="6" borderId="7" xfId="0" applyFill="1" applyBorder="1" applyAlignment="1">
      <alignment horizontal="center" vertical="center" wrapText="1"/>
    </xf>
    <xf numFmtId="0" fontId="18" fillId="2" borderId="20" xfId="18" applyFont="1" applyFill="1" applyBorder="1" applyAlignment="1">
      <alignment horizontal="center"/>
    </xf>
    <xf numFmtId="4" fontId="18" fillId="2" borderId="20" xfId="18" applyNumberFormat="1" applyFont="1" applyFill="1" applyBorder="1" applyAlignment="1">
      <alignment horizontal="center"/>
    </xf>
    <xf numFmtId="4" fontId="18" fillId="2" borderId="14" xfId="18" applyNumberFormat="1" applyFont="1" applyFill="1" applyBorder="1" applyAlignment="1">
      <alignment horizontal="center"/>
    </xf>
    <xf numFmtId="0" fontId="18" fillId="0" borderId="18" xfId="18" applyFont="1" applyFill="1" applyBorder="1" applyAlignment="1">
      <alignment horizontal="center"/>
    </xf>
    <xf numFmtId="4" fontId="18" fillId="0" borderId="20" xfId="18" applyNumberFormat="1" applyFont="1" applyFill="1" applyBorder="1" applyAlignment="1">
      <alignment horizontal="center"/>
    </xf>
    <xf numFmtId="4" fontId="18" fillId="0" borderId="14" xfId="18" applyNumberFormat="1" applyFont="1" applyFill="1" applyBorder="1" applyAlignment="1">
      <alignment horizontal="center"/>
    </xf>
    <xf numFmtId="0" fontId="0" fillId="7" borderId="9" xfId="0" applyFill="1" applyBorder="1" applyAlignment="1">
      <alignment horizontal="center" vertical="center"/>
    </xf>
    <xf numFmtId="0" fontId="5" fillId="0" borderId="12" xfId="0" applyFont="1" applyFill="1" applyBorder="1" applyAlignment="1">
      <alignment horizontal="left"/>
    </xf>
    <xf numFmtId="0" fontId="5" fillId="0" borderId="15" xfId="0" applyFont="1" applyFill="1" applyBorder="1" applyAlignment="1">
      <alignment horizontal="left"/>
    </xf>
    <xf numFmtId="0" fontId="18" fillId="2" borderId="12" xfId="0" applyFont="1" applyFill="1" applyBorder="1" applyAlignment="1">
      <alignment horizontal="center"/>
    </xf>
    <xf numFmtId="0" fontId="5" fillId="0" borderId="18" xfId="0" applyFont="1" applyFill="1" applyBorder="1" applyAlignment="1">
      <alignment horizontal="left"/>
    </xf>
    <xf numFmtId="0" fontId="18" fillId="2" borderId="11" xfId="0" applyFont="1" applyFill="1" applyBorder="1" applyAlignment="1">
      <alignment horizontal="center" wrapText="1"/>
    </xf>
    <xf numFmtId="170" fontId="5" fillId="0" borderId="0" xfId="6" applyNumberFormat="1" applyFont="1" applyFill="1" applyBorder="1" applyAlignment="1">
      <alignment horizontal="right"/>
    </xf>
    <xf numFmtId="0" fontId="0" fillId="0" borderId="7" xfId="0" applyFont="1" applyBorder="1"/>
    <xf numFmtId="0" fontId="18" fillId="2" borderId="8" xfId="0" applyFont="1" applyFill="1" applyBorder="1" applyAlignment="1">
      <alignment wrapText="1"/>
    </xf>
    <xf numFmtId="170" fontId="5" fillId="0" borderId="9" xfId="45" applyNumberFormat="1" applyFont="1" applyFill="1" applyBorder="1" applyAlignment="1">
      <alignment horizontal="right"/>
    </xf>
    <xf numFmtId="0" fontId="0" fillId="0" borderId="9" xfId="0" applyFont="1" applyBorder="1"/>
    <xf numFmtId="0" fontId="18" fillId="2" borderId="10" xfId="0" applyFont="1" applyFill="1" applyBorder="1" applyAlignment="1">
      <alignment wrapText="1"/>
    </xf>
    <xf numFmtId="0" fontId="28" fillId="0" borderId="0" xfId="0" applyFont="1" applyBorder="1"/>
    <xf numFmtId="4" fontId="0" fillId="0" borderId="9" xfId="0" applyNumberFormat="1" applyFont="1" applyBorder="1"/>
    <xf numFmtId="167" fontId="0" fillId="0" borderId="9" xfId="1" applyFont="1" applyBorder="1"/>
    <xf numFmtId="0" fontId="28" fillId="0" borderId="0" xfId="0" applyFont="1" applyFill="1" applyBorder="1"/>
    <xf numFmtId="0" fontId="5" fillId="0" borderId="16" xfId="20" applyFont="1" applyBorder="1" applyAlignment="1">
      <alignment horizontal="center"/>
    </xf>
    <xf numFmtId="0" fontId="28" fillId="0" borderId="16" xfId="0" applyFont="1" applyBorder="1" applyAlignment="1">
      <alignment horizontal="center"/>
    </xf>
    <xf numFmtId="0" fontId="0" fillId="0" borderId="13" xfId="0" applyFont="1" applyBorder="1" applyAlignment="1">
      <alignment horizontal="center"/>
    </xf>
    <xf numFmtId="0" fontId="18" fillId="2" borderId="13" xfId="0" applyFont="1" applyFill="1" applyBorder="1" applyAlignment="1">
      <alignment horizontal="center" wrapText="1"/>
    </xf>
    <xf numFmtId="0" fontId="0" fillId="7" borderId="9" xfId="0" applyFill="1" applyBorder="1" applyAlignment="1">
      <alignment horizontal="center" vertical="center"/>
    </xf>
    <xf numFmtId="0" fontId="5" fillId="0" borderId="12" xfId="20" applyFont="1" applyFill="1" applyBorder="1" applyAlignment="1">
      <alignment horizontal="left"/>
    </xf>
    <xf numFmtId="0" fontId="5" fillId="0" borderId="12" xfId="20" applyFont="1" applyFill="1" applyBorder="1" applyAlignment="1"/>
    <xf numFmtId="0" fontId="5" fillId="0" borderId="0" xfId="46" applyFont="1" applyFill="1" applyBorder="1" applyAlignment="1">
      <alignment horizontal="left" vertical="top" wrapText="1"/>
    </xf>
    <xf numFmtId="0" fontId="5"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wrapText="1"/>
    </xf>
    <xf numFmtId="0" fontId="0" fillId="7" borderId="9" xfId="0" applyFill="1" applyBorder="1" applyAlignment="1">
      <alignment horizontal="center" vertical="center" wrapText="1"/>
    </xf>
    <xf numFmtId="0" fontId="23" fillId="6" borderId="9" xfId="0" applyFont="1" applyFill="1" applyBorder="1" applyAlignment="1">
      <alignment horizontal="center" vertical="center"/>
    </xf>
    <xf numFmtId="0" fontId="23" fillId="7" borderId="9" xfId="0" applyFont="1" applyFill="1" applyBorder="1" applyAlignment="1">
      <alignment horizontal="center" vertical="center"/>
    </xf>
    <xf numFmtId="0" fontId="0" fillId="7" borderId="9" xfId="0" applyFill="1" applyBorder="1" applyAlignment="1">
      <alignment horizontal="center" vertical="center"/>
    </xf>
    <xf numFmtId="0" fontId="0" fillId="6" borderId="9" xfId="0" applyFill="1" applyBorder="1" applyAlignment="1">
      <alignment horizontal="center" vertical="center"/>
    </xf>
    <xf numFmtId="0" fontId="23" fillId="6" borderId="9" xfId="0" applyFont="1" applyFill="1" applyBorder="1" applyAlignment="1">
      <alignment horizontal="center" vertical="center" wrapText="1"/>
    </xf>
    <xf numFmtId="0" fontId="18" fillId="2" borderId="12" xfId="0" applyFont="1" applyFill="1" applyBorder="1" applyAlignment="1">
      <alignment horizontal="center" wrapText="1"/>
    </xf>
    <xf numFmtId="0" fontId="18" fillId="2" borderId="11" xfId="0" applyFont="1" applyFill="1" applyBorder="1" applyAlignment="1">
      <alignment horizontal="center" wrapText="1"/>
    </xf>
    <xf numFmtId="0" fontId="18" fillId="2" borderId="12"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8" fillId="2" borderId="17" xfId="0" applyFont="1" applyFill="1" applyBorder="1" applyAlignment="1">
      <alignment horizontal="center" vertical="top" wrapText="1"/>
    </xf>
    <xf numFmtId="0" fontId="18" fillId="2" borderId="13" xfId="0" applyFont="1" applyFill="1" applyBorder="1" applyAlignment="1">
      <alignment horizontal="center" vertical="top" wrapText="1"/>
    </xf>
    <xf numFmtId="0" fontId="0" fillId="0" borderId="19" xfId="0" applyBorder="1" applyAlignment="1">
      <alignment vertical="top" wrapText="1"/>
    </xf>
    <xf numFmtId="0" fontId="0" fillId="0" borderId="0" xfId="0" applyBorder="1" applyAlignment="1">
      <alignment vertical="top" wrapText="1"/>
    </xf>
    <xf numFmtId="0" fontId="18" fillId="2" borderId="12" xfId="0" applyFont="1" applyFill="1" applyBorder="1" applyAlignment="1">
      <alignment horizontal="center"/>
    </xf>
    <xf numFmtId="0" fontId="18" fillId="2" borderId="11" xfId="0" applyFont="1" applyFill="1" applyBorder="1" applyAlignment="1">
      <alignment horizontal="center"/>
    </xf>
    <xf numFmtId="0" fontId="5" fillId="0" borderId="18" xfId="0" applyFont="1" applyFill="1" applyBorder="1" applyAlignment="1">
      <alignment horizontal="left"/>
    </xf>
    <xf numFmtId="0" fontId="5" fillId="0" borderId="14" xfId="0" applyFont="1" applyFill="1" applyBorder="1" applyAlignment="1">
      <alignment horizontal="left"/>
    </xf>
    <xf numFmtId="0" fontId="0" fillId="0" borderId="11" xfId="0" applyBorder="1"/>
    <xf numFmtId="0" fontId="0" fillId="0" borderId="17" xfId="0" applyBorder="1"/>
    <xf numFmtId="0" fontId="0" fillId="0" borderId="13" xfId="0" applyBorder="1"/>
    <xf numFmtId="0" fontId="5" fillId="0" borderId="12" xfId="0" applyFont="1" applyFill="1" applyBorder="1" applyAlignment="1">
      <alignment horizontal="left"/>
    </xf>
    <xf numFmtId="0" fontId="5" fillId="0" borderId="1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4" fillId="0" borderId="19" xfId="0" applyFont="1" applyFill="1" applyBorder="1" applyAlignment="1">
      <alignment vertical="top"/>
    </xf>
    <xf numFmtId="0" fontId="0" fillId="0" borderId="19" xfId="0" applyBorder="1" applyAlignment="1">
      <alignment vertical="top"/>
    </xf>
    <xf numFmtId="0" fontId="0" fillId="0" borderId="0" xfId="0" applyAlignment="1">
      <alignment vertical="top"/>
    </xf>
    <xf numFmtId="0" fontId="0" fillId="0" borderId="19" xfId="0" applyFont="1" applyBorder="1" applyAlignment="1">
      <alignment vertical="top" wrapText="1"/>
    </xf>
    <xf numFmtId="0" fontId="0" fillId="0" borderId="0" xfId="0" applyFont="1" applyAlignment="1">
      <alignment vertical="top" wrapText="1"/>
    </xf>
    <xf numFmtId="0" fontId="4" fillId="0" borderId="0" xfId="0" applyFont="1" applyFill="1" applyBorder="1" applyAlignment="1">
      <alignment vertical="top"/>
    </xf>
    <xf numFmtId="0" fontId="5" fillId="0" borderId="0" xfId="0" quotePrefix="1" applyFont="1" applyFill="1" applyBorder="1" applyAlignment="1">
      <alignment horizontal="center"/>
    </xf>
    <xf numFmtId="0" fontId="1" fillId="0" borderId="0" xfId="0" applyFont="1" applyAlignment="1">
      <alignment horizontal="left" vertical="top" wrapText="1"/>
    </xf>
    <xf numFmtId="0" fontId="4" fillId="0" borderId="0" xfId="0" applyFont="1" applyFill="1" applyAlignment="1">
      <alignment horizontal="left" vertical="top" wrapText="1"/>
    </xf>
    <xf numFmtId="0" fontId="0" fillId="0" borderId="0" xfId="0" applyFont="1" applyAlignment="1">
      <alignment horizontal="left" wrapText="1"/>
    </xf>
  </cellXfs>
  <cellStyles count="53">
    <cellStyle name="Comma 12" xfId="50"/>
    <cellStyle name="Comma 16" xfId="2"/>
    <cellStyle name="Comma 18" xfId="3"/>
    <cellStyle name="Comma 20" xfId="4"/>
    <cellStyle name="Comma 21" xfId="5"/>
    <cellStyle name="Comma 22" xfId="6"/>
    <cellStyle name="Comma 24" xfId="7"/>
    <cellStyle name="Comma 3" xfId="8"/>
    <cellStyle name="Comma 3 11" xfId="9"/>
    <cellStyle name="Comma 3 25" xfId="10"/>
    <cellStyle name="Comma 4" xfId="11"/>
    <cellStyle name="Comma 5" xfId="12"/>
    <cellStyle name="Comma_Fosse Trust Tables" xfId="13"/>
    <cellStyle name="Hipervínculo" xfId="14" builtinId="8"/>
    <cellStyle name="Millares" xfId="1" builtinId="3"/>
    <cellStyle name="Moneda" xfId="45" builtinId="4"/>
    <cellStyle name="Normal" xfId="0" builtinId="0"/>
    <cellStyle name="Normal 10" xfId="15"/>
    <cellStyle name="Normal 19" xfId="49"/>
    <cellStyle name="Normal 2" xfId="16"/>
    <cellStyle name="Normal 20" xfId="17"/>
    <cellStyle name="Normal 21" xfId="18"/>
    <cellStyle name="Normal 21 2 2" xfId="51"/>
    <cellStyle name="Normal 21 2 2 2" xfId="52"/>
    <cellStyle name="Normal 24" xfId="19"/>
    <cellStyle name="Normal 29" xfId="46"/>
    <cellStyle name="Normal 3" xfId="20"/>
    <cellStyle name="Normal 30" xfId="21"/>
    <cellStyle name="Normal 4" xfId="22"/>
    <cellStyle name="Normal 41" xfId="23"/>
    <cellStyle name="Normal 43" xfId="24"/>
    <cellStyle name="Normal 6" xfId="25"/>
    <cellStyle name="Normal 7" xfId="47"/>
    <cellStyle name="Normal 71" xfId="26"/>
    <cellStyle name="Normal 73" xfId="27"/>
    <cellStyle name="Normal 8" xfId="48"/>
    <cellStyle name="Percent 10" xfId="29"/>
    <cellStyle name="Percent 11" xfId="30"/>
    <cellStyle name="Percent 12" xfId="31"/>
    <cellStyle name="Percent 15" xfId="32"/>
    <cellStyle name="Percent 15 2" xfId="33"/>
    <cellStyle name="Percent 17" xfId="34"/>
    <cellStyle name="Percent 18" xfId="35"/>
    <cellStyle name="Percent 2" xfId="36"/>
    <cellStyle name="Percent 3" xfId="37"/>
    <cellStyle name="Percent 4" xfId="38"/>
    <cellStyle name="Percent 5" xfId="39"/>
    <cellStyle name="Percent 5 4" xfId="40"/>
    <cellStyle name="Percent 5 5" xfId="41"/>
    <cellStyle name="Percent 6" xfId="42"/>
    <cellStyle name="Percent 7" xfId="43"/>
    <cellStyle name="Percent 9" xfId="44"/>
    <cellStyle name="Porcentaje" xfId="28" builtinId="5"/>
  </cellStyles>
  <dxfs count="1">
    <dxf>
      <fill>
        <patternFill patternType="none">
          <bgColor indexed="65"/>
        </patternFill>
      </fill>
      <border>
        <left style="hair">
          <color indexed="64"/>
        </left>
        <top style="thin">
          <color indexed="64"/>
        </top>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28575</xdr:rowOff>
    </xdr:from>
    <xdr:to>
      <xdr:col>17</xdr:col>
      <xdr:colOff>0</xdr:colOff>
      <xdr:row>12</xdr:row>
      <xdr:rowOff>19050</xdr:rowOff>
    </xdr:to>
    <xdr:grpSp>
      <xdr:nvGrpSpPr>
        <xdr:cNvPr id="24718" name="Group 7"/>
        <xdr:cNvGrpSpPr>
          <a:grpSpLocks/>
        </xdr:cNvGrpSpPr>
      </xdr:nvGrpSpPr>
      <xdr:grpSpPr bwMode="auto">
        <a:xfrm>
          <a:off x="419100" y="514350"/>
          <a:ext cx="14859000" cy="1447800"/>
          <a:chOff x="214282" y="357165"/>
          <a:chExt cx="8286808" cy="1143009"/>
        </a:xfrm>
      </xdr:grpSpPr>
      <xdr:pic>
        <xdr:nvPicPr>
          <xdr:cNvPr id="24719"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2472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1"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2"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park5/Local%20Settings/Temporary%20Internet%20Files/Content.Outlook/YNZRKCTX/Langton%20Investors%20Report%20DRAFT%202011-08_Finance_inputs_onl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hchad5/Local%20Settings/Temporary%20Internet%20Files/Content.Outlook/87PBK642/Page%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nternal\00_Proyectos\07-LIFERAY%20SANTANDER%20UK\contenido\sharepoint\NPW\24.04.14\IR\4.1.2.9\Holmes%20IR%20Template%2031032012%20for%20AL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loomberg Ratings"/>
      <sheetName val="Sheet3"/>
    </sheetNames>
    <sheetDataSet>
      <sheetData sheetId="0"/>
      <sheetData sheetId="1">
        <row r="13">
          <cell r="B13" t="str">
            <v xml:space="preserve">Long Term Rating </v>
          </cell>
          <cell r="C13" t="str">
            <v>Short Term Rating</v>
          </cell>
        </row>
        <row r="14">
          <cell r="A14" t="str">
            <v>Santander UK</v>
          </cell>
          <cell r="B14" t="str">
            <v>A+ / A1 *- / A+</v>
          </cell>
          <cell r="C14" t="str">
            <v>F1 / P-1 / A-1</v>
          </cell>
        </row>
        <row r="15">
          <cell r="A15" t="str">
            <v>Abbey National Treasury Services plc</v>
          </cell>
          <cell r="B15" t="str">
            <v>A+ / A1 *- / A+</v>
          </cell>
          <cell r="C15" t="str">
            <v>F1 / P-1 / A-1</v>
          </cell>
        </row>
        <row r="16">
          <cell r="A16" t="str">
            <v>Credit Suisse International</v>
          </cell>
          <cell r="B16" t="str">
            <v>A / (P)Aa2 *- / A</v>
          </cell>
          <cell r="C16" t="str">
            <v>F1 / (P)P-1 / A-1</v>
          </cell>
        </row>
        <row r="17">
          <cell r="A17" t="str">
            <v>Royal Bank of Scotland plc</v>
          </cell>
          <cell r="B17" t="str">
            <v>A / A3     *- / A-</v>
          </cell>
          <cell r="C17" t="str">
            <v>F1 / P-2 / A-2</v>
          </cell>
        </row>
        <row r="18">
          <cell r="A18" t="str">
            <v>UBS AG</v>
          </cell>
          <cell r="B18" t="str">
            <v>A / Aa3    *- / A</v>
          </cell>
          <cell r="C18" t="str">
            <v>F1 / P-1    *- / A-1</v>
          </cell>
        </row>
        <row r="19">
          <cell r="A19" t="str">
            <v>Citibank N.A.</v>
          </cell>
          <cell r="B19" t="str">
            <v>A / A1     *- / A</v>
          </cell>
          <cell r="C19" t="str">
            <v>F1 / P-1    *- / A-1</v>
          </cell>
        </row>
        <row r="20">
          <cell r="A20" t="str">
            <v>Barclays Bank plc</v>
          </cell>
          <cell r="B20" t="str">
            <v>A / A1 *- / A</v>
          </cell>
          <cell r="C20" t="str">
            <v>F1 / P-1    *- / A-1</v>
          </cell>
        </row>
        <row r="21">
          <cell r="A21" t="str">
            <v>BNP Paribas</v>
          </cell>
          <cell r="B21" t="str">
            <v>A+ / Aa3 *- / AA-</v>
          </cell>
          <cell r="C21" t="str">
            <v>F1+ / P-1 / A-1+</v>
          </cell>
        </row>
        <row r="22">
          <cell r="A22" t="str">
            <v>Deutsche Bank AG</v>
          </cell>
          <cell r="B22" t="str">
            <v>A+ / Aa3 *- / A+</v>
          </cell>
          <cell r="C22" t="str">
            <v>F1+ / P-1 / A-1</v>
          </cell>
        </row>
        <row r="23">
          <cell r="A23" t="str">
            <v>Bank of America N.A.</v>
          </cell>
          <cell r="B23" t="str">
            <v>A / Baa1 *- / A-</v>
          </cell>
          <cell r="C23" t="str">
            <v>F1 / P-2 / A-2</v>
          </cell>
        </row>
        <row r="24">
          <cell r="A24" t="str">
            <v>HSBC US Inc.</v>
          </cell>
          <cell r="B24" t="str">
            <v>AA / A1 / A+</v>
          </cell>
          <cell r="C24" t="str">
            <v>F1+ / P-1 / A-1</v>
          </cell>
        </row>
        <row r="25">
          <cell r="A25" t="str">
            <v>Bank of New York Mellon</v>
          </cell>
          <cell r="B25" t="str">
            <v>AA- / Aa2 *- / A+</v>
          </cell>
          <cell r="C25" t="str">
            <v>F1+ / P-1 / A-1</v>
          </cell>
        </row>
        <row r="27">
          <cell r="B27" t="str">
            <v xml:space="preserve">Long Term Rating </v>
          </cell>
          <cell r="C27" t="str">
            <v>Short Term Rating</v>
          </cell>
        </row>
        <row r="28">
          <cell r="A28" t="str">
            <v>Santander UK</v>
          </cell>
          <cell r="B28" t="str">
            <v>A+ / A1 *- / A+</v>
          </cell>
          <cell r="C28" t="str">
            <v>F1 / P-1 / A-1</v>
          </cell>
        </row>
        <row r="29">
          <cell r="A29" t="str">
            <v>Abbey National Treasury Services plc</v>
          </cell>
          <cell r="B29" t="str">
            <v>A+ / A1 *- / A+</v>
          </cell>
          <cell r="C29" t="str">
            <v>F1 / P-1 / A-1</v>
          </cell>
        </row>
        <row r="30">
          <cell r="A30" t="str">
            <v>Credit Suisse International</v>
          </cell>
          <cell r="B30" t="str">
            <v>A / (P)Aa2 *- / A</v>
          </cell>
          <cell r="C30" t="str">
            <v>F1 / (P)P-1 / A-1</v>
          </cell>
        </row>
        <row r="31">
          <cell r="A31" t="str">
            <v>Royal Bank of Scotland plc</v>
          </cell>
          <cell r="B31" t="str">
            <v>A / A3     *- / A-</v>
          </cell>
          <cell r="C31" t="str">
            <v>F1 / P-2 / A-2</v>
          </cell>
        </row>
        <row r="32">
          <cell r="A32" t="str">
            <v>UBS AG</v>
          </cell>
          <cell r="B32" t="str">
            <v>A / Aa3    *- / A</v>
          </cell>
          <cell r="C32" t="str">
            <v>F1 / P-1    *- / A-1</v>
          </cell>
        </row>
        <row r="33">
          <cell r="A33" t="str">
            <v>Citibank N.A.</v>
          </cell>
          <cell r="B33" t="str">
            <v>A / A1     *- / A</v>
          </cell>
          <cell r="C33" t="str">
            <v>F1 / P-1    *- / A-1</v>
          </cell>
        </row>
        <row r="34">
          <cell r="A34" t="str">
            <v>Barclays Bank plc</v>
          </cell>
          <cell r="B34" t="str">
            <v>A / A1 *- / A</v>
          </cell>
          <cell r="C34" t="str">
            <v>F1 / P-1    *- / A-1</v>
          </cell>
        </row>
        <row r="35">
          <cell r="A35" t="str">
            <v>BNP Paribas</v>
          </cell>
          <cell r="B35" t="str">
            <v>A+ / Aa3 *- / AA-</v>
          </cell>
          <cell r="C35" t="str">
            <v>F1+ / P-1 / A-1+</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 FLOW"/>
      <sheetName val="SOX Change Control - tba"/>
      <sheetName val="Processes"/>
      <sheetName val="IRpg1"/>
      <sheetName val="Page 2"/>
      <sheetName val="IRpg3"/>
      <sheetName val="IRpg4"/>
      <sheetName val="IRpg5"/>
      <sheetName val="Page 6"/>
      <sheetName val="Page 7"/>
      <sheetName val="Page 8"/>
      <sheetName val="Page 9"/>
      <sheetName val="Page 10"/>
      <sheetName val="IRpg11"/>
      <sheetName val="MSS"/>
      <sheetName val="Prospectus Arrears Table"/>
      <sheetName val="IR Data"/>
      <sheetName val="PIP Data"/>
      <sheetName val="Previous Raw Strats"/>
      <sheetName val="Raw Strats"/>
      <sheetName val="Control"/>
      <sheetName val="Total No of Open Accounts - AS_"/>
      <sheetName val="CPR Summary"/>
      <sheetName val="CPR Total"/>
      <sheetName val="CPR Unscheduled"/>
      <sheetName val="Scheduled Repayments"/>
      <sheetName val="MBSBSF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C5">
            <v>40976</v>
          </cell>
        </row>
        <row r="6">
          <cell r="C6">
            <v>40947</v>
          </cell>
        </row>
        <row r="9">
          <cell r="C9" t="str">
            <v>N</v>
          </cell>
        </row>
        <row r="10">
          <cell r="C10">
            <v>40933</v>
          </cell>
        </row>
      </sheetData>
      <sheetData sheetId="17"/>
      <sheetData sheetId="18"/>
      <sheetData sheetId="19">
        <row r="48">
          <cell r="A48" t="str">
            <v>As at the report date, the maximum unindexed LTV was 238.13, the minimum unindexed LTV was -1.57 and the weighted average unindexed LTV was 63.90.</v>
          </cell>
        </row>
        <row r="67">
          <cell r="A67" t="str">
            <v>As at the report date, the maximum indexed LTV was 138.09, the minimum indexed LTV was 0.00 and the weighted average indexed LTV was 67.57.</v>
          </cell>
        </row>
        <row r="75">
          <cell r="E75">
            <v>3.73</v>
          </cell>
        </row>
        <row r="76">
          <cell r="E76">
            <v>3.94</v>
          </cell>
        </row>
        <row r="77">
          <cell r="E77">
            <v>27.18</v>
          </cell>
        </row>
        <row r="79">
          <cell r="E79">
            <v>2.75</v>
          </cell>
        </row>
        <row r="80">
          <cell r="E80">
            <v>9.5</v>
          </cell>
        </row>
        <row r="81">
          <cell r="E81">
            <v>4.5599999999999996</v>
          </cell>
        </row>
        <row r="82">
          <cell r="E82">
            <v>25.85</v>
          </cell>
        </row>
        <row r="83">
          <cell r="E83">
            <v>8.43</v>
          </cell>
        </row>
        <row r="84">
          <cell r="E84">
            <v>3.41</v>
          </cell>
        </row>
        <row r="85">
          <cell r="E85">
            <v>5.48</v>
          </cell>
        </row>
        <row r="86">
          <cell r="E86">
            <v>5.16</v>
          </cell>
        </row>
        <row r="87">
          <cell r="E87">
            <v>0</v>
          </cell>
        </row>
        <row r="88">
          <cell r="E88">
            <v>100</v>
          </cell>
        </row>
        <row r="130">
          <cell r="A130" t="str">
            <v>As at the report date, the maximum seasoning for a loan was 199.00 months, the minimum seasoning was 8.00 months and the weighted average seasoning was 60.30 months.</v>
          </cell>
        </row>
        <row r="151">
          <cell r="A151" t="str">
            <v>As at the report date, the maximum remaining term for a loan was 408.00 months, the minimum remaining term was -25.00 months and the weighted average remaining term was 193.01 months.</v>
          </cell>
        </row>
      </sheetData>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B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view="pageLayout" zoomScaleNormal="100" workbookViewId="0">
      <selection activeCell="B25" sqref="B25:Q25"/>
    </sheetView>
  </sheetViews>
  <sheetFormatPr baseColWidth="10" defaultColWidth="9.140625" defaultRowHeight="12" x14ac:dyDescent="0.2"/>
  <cols>
    <col min="1" max="1" width="6.42578125" style="1" customWidth="1"/>
    <col min="2" max="2" width="41.85546875" style="1" bestFit="1" customWidth="1"/>
    <col min="3" max="3" width="20.28515625" style="1" bestFit="1" customWidth="1"/>
    <col min="4" max="4" width="29.28515625" style="1" bestFit="1" customWidth="1"/>
    <col min="5" max="5" width="32" style="1" bestFit="1" customWidth="1"/>
    <col min="6" max="16384" width="9.140625" style="1"/>
  </cols>
  <sheetData>
    <row r="1" spans="1:18" ht="12.75" x14ac:dyDescent="0.2">
      <c r="A1" s="19"/>
      <c r="B1" s="20"/>
      <c r="C1" s="20"/>
      <c r="D1" s="20"/>
      <c r="E1" s="21"/>
      <c r="F1" s="22"/>
      <c r="G1" s="23"/>
      <c r="H1" s="23"/>
      <c r="I1" s="24"/>
      <c r="J1" s="24"/>
      <c r="K1" s="24"/>
      <c r="L1" s="24"/>
      <c r="M1" s="22"/>
      <c r="N1" s="22"/>
      <c r="O1" s="22"/>
      <c r="P1" s="24"/>
      <c r="Q1" s="25"/>
      <c r="R1" s="7"/>
    </row>
    <row r="2" spans="1:18" s="115" customFormat="1" ht="12.75" x14ac:dyDescent="0.2">
      <c r="A2" s="22"/>
      <c r="B2" s="113"/>
      <c r="C2" s="20"/>
      <c r="D2" s="20"/>
      <c r="E2" s="22"/>
      <c r="F2" s="22"/>
      <c r="G2" s="23"/>
      <c r="H2" s="27"/>
      <c r="I2" s="24"/>
      <c r="J2" s="24"/>
      <c r="K2" s="24"/>
      <c r="L2" s="24"/>
      <c r="M2" s="22"/>
      <c r="N2" s="22"/>
      <c r="O2" s="22"/>
      <c r="P2" s="22"/>
      <c r="Q2" s="22"/>
      <c r="R2" s="114"/>
    </row>
    <row r="3" spans="1:18" s="115" customFormat="1" ht="12.75" x14ac:dyDescent="0.2">
      <c r="A3" s="22"/>
      <c r="B3" s="116"/>
      <c r="C3" s="117"/>
      <c r="D3" s="117"/>
      <c r="E3" s="118"/>
      <c r="F3" s="22"/>
      <c r="G3" s="119"/>
      <c r="H3" s="27"/>
      <c r="I3" s="24"/>
      <c r="J3" s="24"/>
      <c r="K3" s="24"/>
      <c r="L3" s="24"/>
      <c r="M3" s="22"/>
      <c r="N3" s="22"/>
      <c r="O3" s="22"/>
      <c r="P3" s="22"/>
      <c r="Q3" s="22"/>
      <c r="R3" s="114"/>
    </row>
    <row r="4" spans="1:18" s="115" customFormat="1" ht="12.75" x14ac:dyDescent="0.2">
      <c r="A4" s="22"/>
      <c r="B4" s="120"/>
      <c r="C4" s="117"/>
      <c r="D4" s="117"/>
      <c r="E4" s="121"/>
      <c r="F4" s="22"/>
      <c r="G4" s="23"/>
      <c r="H4" s="27"/>
      <c r="I4" s="24"/>
      <c r="J4" s="24"/>
      <c r="K4" s="24"/>
      <c r="L4" s="24"/>
      <c r="M4" s="22"/>
      <c r="N4" s="22"/>
      <c r="O4" s="22"/>
      <c r="P4" s="22"/>
      <c r="Q4" s="22"/>
      <c r="R4" s="114"/>
    </row>
    <row r="5" spans="1:18" s="115" customFormat="1" ht="12.75" x14ac:dyDescent="0.2">
      <c r="A5" s="22"/>
      <c r="B5" s="116"/>
      <c r="C5" s="26"/>
      <c r="D5" s="26"/>
      <c r="E5" s="121"/>
      <c r="F5" s="22"/>
      <c r="G5" s="23"/>
      <c r="H5" s="27"/>
      <c r="I5" s="24"/>
      <c r="J5" s="24"/>
      <c r="K5" s="24"/>
      <c r="L5" s="24"/>
      <c r="M5" s="22"/>
      <c r="N5" s="22"/>
      <c r="O5" s="22"/>
      <c r="P5" s="22"/>
      <c r="Q5" s="22"/>
      <c r="R5" s="114"/>
    </row>
    <row r="6" spans="1:18" s="115" customFormat="1" ht="12.75" x14ac:dyDescent="0.2">
      <c r="A6" s="22"/>
      <c r="B6" s="120"/>
      <c r="C6" s="26"/>
      <c r="D6" s="26"/>
      <c r="E6" s="121"/>
      <c r="F6" s="22"/>
      <c r="G6" s="23"/>
      <c r="H6" s="119"/>
      <c r="I6" s="24"/>
      <c r="J6" s="24"/>
      <c r="K6" s="24"/>
      <c r="L6" s="24"/>
      <c r="M6" s="22"/>
      <c r="N6" s="22"/>
      <c r="O6" s="22"/>
      <c r="P6" s="22"/>
      <c r="Q6" s="22"/>
      <c r="R6" s="114"/>
    </row>
    <row r="7" spans="1:18" s="115" customFormat="1" ht="12.75" x14ac:dyDescent="0.2">
      <c r="A7" s="22"/>
      <c r="B7" s="113"/>
      <c r="C7" s="26"/>
      <c r="D7" s="26"/>
      <c r="E7" s="22"/>
      <c r="F7" s="22"/>
      <c r="G7" s="23"/>
      <c r="H7" s="27"/>
      <c r="I7" s="24"/>
      <c r="J7" s="24"/>
      <c r="K7" s="24"/>
      <c r="L7" s="24"/>
      <c r="M7" s="22"/>
      <c r="N7" s="22"/>
      <c r="O7" s="22"/>
      <c r="P7" s="22"/>
      <c r="Q7" s="22"/>
      <c r="R7" s="114"/>
    </row>
    <row r="8" spans="1:18" s="115" customFormat="1" ht="12.75" x14ac:dyDescent="0.2">
      <c r="A8" s="22"/>
      <c r="B8" s="113"/>
      <c r="C8" s="26"/>
      <c r="D8" s="26"/>
      <c r="E8" s="22"/>
      <c r="F8" s="22"/>
      <c r="G8" s="23"/>
      <c r="H8" s="27"/>
      <c r="I8" s="24"/>
      <c r="J8" s="24"/>
      <c r="K8" s="24"/>
      <c r="L8" s="24"/>
      <c r="M8" s="22"/>
      <c r="N8" s="22"/>
      <c r="O8" s="22"/>
      <c r="P8" s="22"/>
      <c r="Q8" s="22"/>
      <c r="R8" s="114"/>
    </row>
    <row r="9" spans="1:18" s="115" customFormat="1" ht="12.75" x14ac:dyDescent="0.2">
      <c r="A9" s="22"/>
      <c r="B9" s="113"/>
      <c r="C9" s="26"/>
      <c r="D9" s="26"/>
      <c r="E9" s="22"/>
      <c r="F9" s="22"/>
      <c r="G9" s="23"/>
      <c r="H9" s="27"/>
      <c r="I9" s="24"/>
      <c r="J9" s="24"/>
      <c r="K9" s="24"/>
      <c r="L9" s="24"/>
      <c r="M9" s="22"/>
      <c r="N9" s="22"/>
      <c r="O9" s="22"/>
      <c r="P9" s="22"/>
      <c r="Q9" s="22"/>
      <c r="R9" s="114"/>
    </row>
    <row r="10" spans="1:18" s="115" customFormat="1" ht="12.75" x14ac:dyDescent="0.2">
      <c r="A10" s="22"/>
      <c r="B10" s="113"/>
      <c r="C10" s="26"/>
      <c r="D10" s="26"/>
      <c r="E10" s="22"/>
      <c r="F10" s="22"/>
      <c r="G10" s="23"/>
      <c r="H10" s="27"/>
      <c r="I10" s="24"/>
      <c r="J10" s="24"/>
      <c r="K10" s="24"/>
      <c r="L10" s="24"/>
      <c r="M10" s="22"/>
      <c r="N10" s="22"/>
      <c r="O10" s="22"/>
      <c r="P10" s="22"/>
      <c r="Q10" s="22"/>
      <c r="R10" s="114"/>
    </row>
    <row r="11" spans="1:18" s="115" customFormat="1" ht="12.75" x14ac:dyDescent="0.2">
      <c r="A11" s="22"/>
      <c r="B11" s="113"/>
      <c r="C11" s="26"/>
      <c r="D11" s="26"/>
      <c r="E11" s="22"/>
      <c r="F11" s="22"/>
      <c r="G11" s="23"/>
      <c r="H11" s="27"/>
      <c r="I11" s="24"/>
      <c r="J11" s="24"/>
      <c r="K11" s="24"/>
      <c r="L11" s="24"/>
      <c r="M11" s="22"/>
      <c r="N11" s="22"/>
      <c r="O11" s="22"/>
      <c r="P11" s="22"/>
      <c r="Q11" s="22"/>
      <c r="R11" s="114"/>
    </row>
    <row r="12" spans="1:18" s="115" customFormat="1" ht="12.75" x14ac:dyDescent="0.2">
      <c r="A12" s="22"/>
      <c r="B12" s="113"/>
      <c r="C12" s="26"/>
      <c r="D12" s="26"/>
      <c r="E12" s="22"/>
      <c r="F12" s="22"/>
      <c r="G12" s="23"/>
      <c r="H12" s="27"/>
      <c r="I12" s="24"/>
      <c r="J12" s="24"/>
      <c r="K12" s="24"/>
      <c r="L12" s="24"/>
      <c r="M12" s="22"/>
      <c r="N12" s="22"/>
      <c r="O12" s="22"/>
      <c r="P12" s="22"/>
      <c r="Q12" s="22"/>
      <c r="R12" s="114"/>
    </row>
    <row r="13" spans="1:18" s="115" customFormat="1" ht="12.75" x14ac:dyDescent="0.2">
      <c r="A13" s="22"/>
      <c r="B13" s="113"/>
      <c r="C13" s="26"/>
      <c r="D13" s="26"/>
      <c r="E13" s="22"/>
      <c r="F13" s="22"/>
      <c r="G13" s="23"/>
      <c r="H13" s="27"/>
      <c r="I13" s="24"/>
      <c r="J13" s="24"/>
      <c r="K13" s="24"/>
      <c r="L13" s="24"/>
      <c r="M13" s="22"/>
      <c r="N13" s="22"/>
      <c r="O13" s="22"/>
      <c r="P13" s="22"/>
      <c r="Q13" s="22"/>
      <c r="R13" s="114"/>
    </row>
    <row r="14" spans="1:18" s="115" customFormat="1" ht="12.75" x14ac:dyDescent="0.2">
      <c r="A14" s="22"/>
      <c r="B14" s="26"/>
      <c r="C14" s="26"/>
      <c r="D14" s="26"/>
      <c r="E14" s="22"/>
      <c r="F14" s="22"/>
      <c r="G14" s="23"/>
      <c r="H14" s="27"/>
      <c r="I14" s="24"/>
      <c r="J14" s="24"/>
      <c r="K14" s="24"/>
      <c r="L14" s="24"/>
      <c r="M14" s="22"/>
      <c r="N14" s="22"/>
      <c r="O14" s="22"/>
      <c r="P14" s="24"/>
      <c r="Q14" s="24"/>
      <c r="R14" s="114"/>
    </row>
    <row r="15" spans="1:18" ht="12.75" x14ac:dyDescent="0.2">
      <c r="A15" s="28"/>
      <c r="B15" s="29" t="s">
        <v>0</v>
      </c>
      <c r="C15" s="30"/>
      <c r="D15" s="30"/>
      <c r="E15" s="315">
        <v>40999</v>
      </c>
      <c r="F15" s="31"/>
      <c r="G15" s="32"/>
      <c r="H15" s="27"/>
      <c r="I15" s="27"/>
      <c r="J15" s="27"/>
      <c r="K15" s="27"/>
      <c r="L15" s="27"/>
      <c r="M15" s="27"/>
      <c r="N15" s="27"/>
      <c r="O15" s="27"/>
      <c r="P15" s="33"/>
      <c r="Q15" s="34"/>
      <c r="R15" s="12"/>
    </row>
    <row r="16" spans="1:18" ht="12.75" x14ac:dyDescent="0.2">
      <c r="A16" s="28"/>
      <c r="B16" s="35" t="s">
        <v>511</v>
      </c>
      <c r="C16" s="36"/>
      <c r="D16" s="36"/>
      <c r="E16" s="316" t="s">
        <v>566</v>
      </c>
      <c r="F16" s="31"/>
      <c r="G16" s="31"/>
      <c r="H16" s="27"/>
      <c r="I16" s="27"/>
      <c r="J16" s="27"/>
      <c r="K16" s="27"/>
      <c r="L16" s="27"/>
      <c r="M16" s="27"/>
      <c r="N16" s="27"/>
      <c r="O16" s="27"/>
      <c r="P16" s="33"/>
      <c r="Q16" s="34"/>
      <c r="R16" s="12"/>
    </row>
    <row r="17" spans="1:18" ht="12.75" x14ac:dyDescent="0.2">
      <c r="A17" s="28"/>
      <c r="B17" s="35" t="s">
        <v>435</v>
      </c>
      <c r="C17" s="36"/>
      <c r="D17" s="36"/>
      <c r="E17" s="316">
        <v>40976</v>
      </c>
      <c r="F17" s="31"/>
      <c r="G17" s="31"/>
      <c r="H17" s="27"/>
      <c r="I17" s="27"/>
      <c r="J17" s="27"/>
      <c r="K17" s="27"/>
      <c r="L17" s="27"/>
      <c r="M17" s="27"/>
      <c r="N17" s="27"/>
      <c r="O17" s="27"/>
      <c r="P17" s="33"/>
      <c r="Q17" s="34"/>
      <c r="R17" s="12"/>
    </row>
    <row r="18" spans="1:18" ht="12.75" x14ac:dyDescent="0.2">
      <c r="A18" s="28"/>
      <c r="B18" s="478"/>
      <c r="C18" s="479"/>
      <c r="D18" s="479"/>
      <c r="E18" s="480"/>
      <c r="F18" s="31"/>
      <c r="G18" s="31"/>
      <c r="H18" s="27"/>
      <c r="I18" s="27"/>
      <c r="J18" s="27"/>
      <c r="K18" s="27"/>
      <c r="L18" s="27"/>
      <c r="M18" s="27"/>
      <c r="N18" s="27"/>
      <c r="O18" s="27"/>
      <c r="P18" s="33"/>
      <c r="Q18" s="34"/>
      <c r="R18" s="12"/>
    </row>
    <row r="19" spans="1:18" ht="12.75" x14ac:dyDescent="0.2">
      <c r="A19" s="28"/>
      <c r="B19" s="481"/>
      <c r="C19" s="481"/>
      <c r="D19" s="481"/>
      <c r="E19" s="482"/>
      <c r="F19" s="22"/>
      <c r="G19" s="22"/>
      <c r="H19" s="22"/>
      <c r="I19" s="27"/>
      <c r="J19" s="27"/>
      <c r="K19" s="27"/>
      <c r="L19" s="27"/>
      <c r="M19" s="27"/>
      <c r="N19" s="27"/>
      <c r="O19" s="27"/>
      <c r="P19" s="33"/>
      <c r="Q19" s="34"/>
      <c r="R19" s="12"/>
    </row>
    <row r="20" spans="1:18" ht="12.75" x14ac:dyDescent="0.2">
      <c r="A20" s="19"/>
      <c r="B20" s="26"/>
      <c r="C20" s="26"/>
      <c r="D20" s="26"/>
      <c r="E20" s="22"/>
      <c r="F20" s="22"/>
      <c r="G20" s="23"/>
      <c r="H20" s="23"/>
      <c r="I20" s="24"/>
      <c r="J20" s="24"/>
      <c r="K20" s="24"/>
      <c r="L20" s="24"/>
      <c r="M20" s="22"/>
      <c r="N20" s="22"/>
      <c r="O20" s="22"/>
      <c r="P20" s="24"/>
      <c r="Q20" s="25"/>
      <c r="R20" s="7"/>
    </row>
    <row r="21" spans="1:18" ht="28.5" customHeight="1" x14ac:dyDescent="0.2">
      <c r="A21" s="19"/>
      <c r="B21" s="652" t="s">
        <v>516</v>
      </c>
      <c r="C21" s="653"/>
      <c r="D21" s="653"/>
      <c r="E21" s="653"/>
      <c r="F21" s="653"/>
      <c r="G21" s="653"/>
      <c r="H21" s="653"/>
      <c r="I21" s="653"/>
      <c r="J21" s="653"/>
      <c r="K21" s="653"/>
      <c r="L21" s="653"/>
      <c r="M21" s="653"/>
      <c r="N21" s="653"/>
      <c r="O21" s="653"/>
      <c r="P21" s="653"/>
      <c r="Q21" s="653"/>
      <c r="R21" s="7"/>
    </row>
    <row r="22" spans="1:18" ht="12.75" x14ac:dyDescent="0.2">
      <c r="A22" s="19"/>
      <c r="B22" s="26"/>
      <c r="C22" s="26"/>
      <c r="D22" s="26"/>
      <c r="E22" s="22"/>
      <c r="F22" s="22"/>
      <c r="G22" s="23"/>
      <c r="H22" s="23"/>
      <c r="I22" s="24"/>
      <c r="J22" s="24"/>
      <c r="K22" s="24"/>
      <c r="L22" s="24"/>
      <c r="M22" s="22"/>
      <c r="N22" s="22"/>
      <c r="O22" s="22"/>
      <c r="P22" s="24"/>
      <c r="Q22" s="25"/>
      <c r="R22" s="7"/>
    </row>
    <row r="23" spans="1:18" ht="66.75" customHeight="1" x14ac:dyDescent="0.2">
      <c r="A23" s="19"/>
      <c r="B23" s="654" t="s">
        <v>1</v>
      </c>
      <c r="C23" s="654"/>
      <c r="D23" s="654"/>
      <c r="E23" s="654"/>
      <c r="F23" s="654"/>
      <c r="G23" s="654"/>
      <c r="H23" s="654"/>
      <c r="I23" s="654"/>
      <c r="J23" s="654"/>
      <c r="K23" s="654"/>
      <c r="L23" s="654"/>
      <c r="M23" s="654"/>
      <c r="N23" s="654"/>
      <c r="O23" s="654"/>
      <c r="P23" s="654"/>
      <c r="Q23" s="654"/>
      <c r="R23" s="7"/>
    </row>
    <row r="24" spans="1:18" ht="12.75" x14ac:dyDescent="0.2">
      <c r="A24" s="19"/>
      <c r="B24" s="37"/>
      <c r="C24" s="37"/>
      <c r="D24" s="37"/>
      <c r="E24" s="22"/>
      <c r="F24" s="22"/>
      <c r="G24" s="37"/>
      <c r="H24" s="37"/>
      <c r="I24" s="37"/>
      <c r="J24" s="37"/>
      <c r="K24" s="37"/>
      <c r="L24" s="37"/>
      <c r="M24" s="37"/>
      <c r="N24" s="37"/>
      <c r="O24" s="37"/>
      <c r="P24" s="24"/>
      <c r="Q24" s="25"/>
      <c r="R24" s="7"/>
    </row>
    <row r="25" spans="1:18" ht="41.25" customHeight="1" x14ac:dyDescent="0.2">
      <c r="A25" s="19"/>
      <c r="B25" s="654"/>
      <c r="C25" s="654"/>
      <c r="D25" s="654"/>
      <c r="E25" s="654"/>
      <c r="F25" s="654"/>
      <c r="G25" s="654"/>
      <c r="H25" s="654"/>
      <c r="I25" s="654"/>
      <c r="J25" s="654"/>
      <c r="K25" s="654"/>
      <c r="L25" s="654"/>
      <c r="M25" s="654"/>
      <c r="N25" s="654"/>
      <c r="O25" s="654"/>
      <c r="P25" s="654"/>
      <c r="Q25" s="654"/>
      <c r="R25" s="7"/>
    </row>
    <row r="26" spans="1:18" ht="12.75" x14ac:dyDescent="0.2">
      <c r="A26" s="19"/>
      <c r="B26" s="38"/>
      <c r="C26" s="39"/>
      <c r="D26" s="39"/>
      <c r="E26" s="39"/>
      <c r="F26" s="39"/>
      <c r="G26" s="39"/>
      <c r="H26" s="39"/>
      <c r="I26" s="39"/>
      <c r="J26" s="39"/>
      <c r="K26" s="39"/>
      <c r="L26" s="39"/>
      <c r="M26" s="39"/>
      <c r="N26" s="39"/>
      <c r="O26" s="39"/>
      <c r="P26" s="24"/>
      <c r="Q26" s="25"/>
      <c r="R26" s="7"/>
    </row>
    <row r="27" spans="1:18" ht="12.75" x14ac:dyDescent="0.2">
      <c r="A27" s="19"/>
      <c r="B27" s="655" t="s">
        <v>2</v>
      </c>
      <c r="C27" s="655"/>
      <c r="D27" s="37"/>
      <c r="E27" s="22"/>
      <c r="F27" s="22"/>
      <c r="G27" s="37"/>
      <c r="H27" s="37"/>
      <c r="I27" s="37"/>
      <c r="J27" s="37"/>
      <c r="K27" s="37"/>
      <c r="L27" s="37"/>
      <c r="M27" s="37"/>
      <c r="N27" s="37"/>
      <c r="O27" s="37"/>
      <c r="P27" s="24"/>
      <c r="Q27" s="25"/>
      <c r="R27" s="7"/>
    </row>
    <row r="28" spans="1:18" ht="12.75" x14ac:dyDescent="0.2">
      <c r="A28" s="19"/>
      <c r="B28" s="22"/>
      <c r="C28" s="22"/>
      <c r="D28" s="22"/>
      <c r="E28" s="22"/>
      <c r="F28" s="22"/>
      <c r="G28" s="22"/>
      <c r="H28" s="22"/>
      <c r="I28" s="22"/>
      <c r="J28" s="22"/>
      <c r="K28" s="22"/>
      <c r="L28" s="22"/>
      <c r="M28" s="22"/>
      <c r="N28" s="22"/>
      <c r="O28" s="22"/>
      <c r="P28" s="24"/>
      <c r="Q28" s="25"/>
      <c r="R28" s="7"/>
    </row>
    <row r="29" spans="1:18" ht="12.75" x14ac:dyDescent="0.2">
      <c r="A29" s="19"/>
      <c r="B29" s="22" t="s">
        <v>3</v>
      </c>
      <c r="C29" s="22"/>
      <c r="D29" s="22"/>
      <c r="E29" s="22"/>
      <c r="F29" s="22"/>
      <c r="G29" s="22"/>
      <c r="H29" s="22"/>
      <c r="I29" s="22"/>
      <c r="J29" s="22"/>
      <c r="K29" s="22"/>
      <c r="L29" s="22"/>
      <c r="M29" s="22"/>
      <c r="N29" s="22"/>
      <c r="O29" s="22"/>
      <c r="P29" s="24"/>
      <c r="Q29" s="25"/>
      <c r="R29" s="7"/>
    </row>
    <row r="30" spans="1:18" ht="12.75" x14ac:dyDescent="0.2">
      <c r="A30" s="19"/>
      <c r="B30" s="40"/>
      <c r="C30" s="40"/>
      <c r="D30" s="41"/>
      <c r="E30" s="40"/>
      <c r="F30" s="22"/>
      <c r="G30" s="22"/>
      <c r="H30" s="22"/>
      <c r="I30" s="22"/>
      <c r="J30" s="22"/>
      <c r="K30" s="22"/>
      <c r="L30" s="22"/>
      <c r="M30" s="22"/>
      <c r="N30" s="22"/>
      <c r="O30" s="22"/>
      <c r="P30" s="24"/>
      <c r="Q30" s="25"/>
      <c r="R30" s="7"/>
    </row>
    <row r="31" spans="1:18" ht="12.75" x14ac:dyDescent="0.2">
      <c r="A31" s="19"/>
      <c r="B31" s="37"/>
      <c r="C31" s="41"/>
      <c r="D31" s="41"/>
      <c r="E31" s="22"/>
      <c r="F31" s="22"/>
      <c r="G31" s="22"/>
      <c r="H31" s="22"/>
      <c r="I31" s="22"/>
      <c r="J31" s="22"/>
      <c r="K31" s="22"/>
      <c r="L31" s="22"/>
      <c r="M31" s="22"/>
      <c r="N31" s="22"/>
      <c r="O31" s="22"/>
      <c r="P31" s="24"/>
      <c r="Q31" s="25"/>
      <c r="R31" s="7"/>
    </row>
    <row r="32" spans="1:18" ht="12.75" x14ac:dyDescent="0.2">
      <c r="A32" s="19"/>
      <c r="B32" s="40" t="s">
        <v>4</v>
      </c>
      <c r="C32" s="28" t="s">
        <v>5</v>
      </c>
      <c r="D32" s="131" t="s">
        <v>6</v>
      </c>
      <c r="E32" s="42"/>
      <c r="F32" s="42"/>
      <c r="G32" s="43"/>
      <c r="H32" s="43"/>
      <c r="I32" s="22"/>
      <c r="J32" s="22"/>
      <c r="K32" s="22"/>
      <c r="L32" s="22"/>
      <c r="M32" s="22"/>
      <c r="N32" s="22"/>
      <c r="O32" s="22"/>
      <c r="P32" s="24"/>
      <c r="Q32" s="25"/>
      <c r="R32" s="7"/>
    </row>
    <row r="33" spans="1:18" ht="12.75" x14ac:dyDescent="0.2">
      <c r="A33" s="19"/>
      <c r="B33" s="37"/>
      <c r="C33" s="40"/>
      <c r="D33" s="41"/>
      <c r="E33" s="42"/>
      <c r="F33" s="42"/>
      <c r="G33" s="43"/>
      <c r="H33" s="43"/>
      <c r="I33" s="22"/>
      <c r="J33" s="22"/>
      <c r="K33" s="22"/>
      <c r="L33" s="22"/>
      <c r="M33" s="22"/>
      <c r="N33" s="22"/>
      <c r="O33" s="22"/>
      <c r="P33" s="24"/>
      <c r="Q33" s="25"/>
      <c r="R33" s="7"/>
    </row>
    <row r="34" spans="1:18" x14ac:dyDescent="0.2">
      <c r="A34" s="2"/>
      <c r="B34" s="13"/>
      <c r="C34" s="13"/>
      <c r="D34" s="13"/>
      <c r="E34" s="4"/>
      <c r="F34" s="17"/>
      <c r="G34" s="8"/>
      <c r="H34" s="8"/>
      <c r="I34" s="4"/>
      <c r="J34" s="4"/>
      <c r="K34" s="4"/>
      <c r="L34" s="4"/>
      <c r="M34" s="4"/>
      <c r="N34" s="4"/>
      <c r="O34" s="4"/>
      <c r="P34" s="5"/>
      <c r="Q34" s="6"/>
      <c r="R34" s="7"/>
    </row>
    <row r="35" spans="1:18" x14ac:dyDescent="0.2">
      <c r="A35" s="2"/>
      <c r="B35" s="13"/>
      <c r="C35" s="15"/>
      <c r="D35" s="13"/>
      <c r="E35" s="17"/>
      <c r="F35" s="17"/>
      <c r="G35" s="16"/>
      <c r="H35" s="4"/>
      <c r="I35" s="4"/>
      <c r="J35" s="4"/>
      <c r="K35" s="4"/>
      <c r="L35" s="4"/>
      <c r="M35" s="4"/>
      <c r="N35" s="4"/>
      <c r="O35" s="4"/>
      <c r="P35" s="5"/>
      <c r="Q35" s="6"/>
      <c r="R35" s="7"/>
    </row>
    <row r="36" spans="1:18" x14ac:dyDescent="0.2">
      <c r="A36" s="9"/>
      <c r="B36" s="15"/>
      <c r="C36" s="15"/>
      <c r="D36" s="16"/>
      <c r="E36" s="4"/>
      <c r="F36" s="4"/>
      <c r="G36" s="4"/>
      <c r="H36" s="4"/>
      <c r="I36" s="4"/>
      <c r="J36" s="4"/>
      <c r="K36" s="4"/>
      <c r="L36" s="4"/>
      <c r="M36" s="8"/>
      <c r="N36" s="8"/>
      <c r="O36" s="8"/>
      <c r="P36" s="10"/>
      <c r="Q36" s="11"/>
      <c r="R36" s="12"/>
    </row>
  </sheetData>
  <mergeCells count="4">
    <mergeCell ref="B21:Q21"/>
    <mergeCell ref="B23:Q23"/>
    <mergeCell ref="B27:C27"/>
    <mergeCell ref="B25:Q25"/>
  </mergeCells>
  <hyperlinks>
    <hyperlink ref="D28" r:id="rId1" display="mailto:Thomas.Ranger@alliance-leicester.co.uk"/>
    <hyperlink ref="D34" r:id="rId2" display="mailto:Thomas.Ranger@alliance-leicester.co.uk"/>
    <hyperlink ref="D32" r:id="rId3"/>
  </hyperlinks>
  <pageMargins left="0.70866141732283472" right="0.70866141732283472" top="0.74803149606299213" bottom="0.74803149606299213" header="0.31496062992125984" footer="0.31496062992125984"/>
  <pageSetup paperSize="9" scale="58" orientation="landscape" r:id="rId4"/>
  <headerFooter>
    <oddHeader>&amp;CHolmes Master Trust Investor Report - March 2012</oddHeader>
    <oddFooter>&amp;CPage 1</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Layout" zoomScaleNormal="100" workbookViewId="0">
      <selection activeCell="J16" sqref="J16"/>
    </sheetView>
  </sheetViews>
  <sheetFormatPr baseColWidth="10" defaultColWidth="9.140625" defaultRowHeight="12" x14ac:dyDescent="0.2"/>
  <cols>
    <col min="2" max="3" width="21.28515625" customWidth="1"/>
    <col min="4" max="4" width="22.5703125" customWidth="1"/>
    <col min="5" max="5" width="22.85546875" customWidth="1"/>
    <col min="6" max="6" width="12" bestFit="1" customWidth="1"/>
    <col min="7" max="7" width="14.140625" bestFit="1" customWidth="1"/>
    <col min="8" max="8" width="14.28515625" customWidth="1"/>
    <col min="9" max="9" width="16.85546875" customWidth="1"/>
    <col min="10" max="10" width="17" bestFit="1" customWidth="1"/>
    <col min="11" max="11" width="13.28515625" customWidth="1"/>
    <col min="12" max="12" width="11.85546875" customWidth="1"/>
    <col min="13" max="13" width="13.7109375" customWidth="1"/>
  </cols>
  <sheetData>
    <row r="1" spans="1:14" ht="15" customHeight="1" thickBot="1" x14ac:dyDescent="0.25">
      <c r="B1" s="569" t="s">
        <v>258</v>
      </c>
      <c r="C1" s="569"/>
      <c r="D1" s="225"/>
      <c r="E1" s="225"/>
      <c r="F1" s="225"/>
      <c r="G1" s="225"/>
      <c r="H1" s="225"/>
      <c r="I1" s="225"/>
      <c r="J1" s="225"/>
      <c r="K1" s="225"/>
      <c r="L1" s="225"/>
      <c r="M1" s="225"/>
      <c r="N1" s="225"/>
    </row>
    <row r="3" spans="1:14" ht="12.75" thickBot="1" x14ac:dyDescent="0.25">
      <c r="A3" s="1"/>
      <c r="B3" s="197"/>
      <c r="C3" s="197"/>
      <c r="D3" s="197"/>
      <c r="E3" s="197"/>
      <c r="F3" s="197"/>
      <c r="G3" s="197"/>
      <c r="H3" s="197"/>
      <c r="I3" s="197"/>
      <c r="J3" s="197"/>
      <c r="K3" s="197"/>
      <c r="L3" s="197"/>
      <c r="M3" s="197"/>
    </row>
    <row r="4" spans="1:14" ht="16.5" customHeight="1" thickBot="1" x14ac:dyDescent="0.25">
      <c r="A4" s="570"/>
      <c r="B4" s="600" t="s">
        <v>257</v>
      </c>
      <c r="C4" s="600" t="s">
        <v>457</v>
      </c>
      <c r="D4" s="603" t="s">
        <v>216</v>
      </c>
      <c r="E4" s="606" t="s">
        <v>217</v>
      </c>
      <c r="F4" s="606" t="s">
        <v>537</v>
      </c>
      <c r="G4" s="606" t="s">
        <v>538</v>
      </c>
      <c r="H4" s="606" t="s">
        <v>218</v>
      </c>
      <c r="I4" s="606" t="s">
        <v>219</v>
      </c>
      <c r="J4" s="606" t="s">
        <v>220</v>
      </c>
      <c r="K4" s="603" t="s">
        <v>221</v>
      </c>
      <c r="L4" s="606" t="s">
        <v>222</v>
      </c>
      <c r="M4" s="606" t="s">
        <v>223</v>
      </c>
    </row>
    <row r="5" spans="1:14" x14ac:dyDescent="0.2">
      <c r="A5" s="1"/>
      <c r="B5" s="610" t="s">
        <v>579</v>
      </c>
      <c r="C5" s="601" t="s">
        <v>456</v>
      </c>
      <c r="D5" s="604">
        <v>500000000</v>
      </c>
      <c r="E5" s="604" t="s">
        <v>357</v>
      </c>
      <c r="F5" s="612">
        <v>4.1510000000000002E-3</v>
      </c>
      <c r="G5" s="612">
        <v>1.2999999999999999E-3</v>
      </c>
      <c r="H5" s="604">
        <v>167193.05555555556</v>
      </c>
      <c r="I5" s="604">
        <v>316575914</v>
      </c>
      <c r="J5" s="607" t="s">
        <v>356</v>
      </c>
      <c r="K5" s="612"/>
      <c r="L5" s="612"/>
      <c r="M5" s="609">
        <v>0</v>
      </c>
    </row>
    <row r="6" spans="1:14" ht="12.75" thickBot="1" x14ac:dyDescent="0.25">
      <c r="A6" s="1"/>
      <c r="B6" s="611" t="s">
        <v>548</v>
      </c>
      <c r="C6" s="602" t="s">
        <v>456</v>
      </c>
      <c r="D6" s="605">
        <v>500000000</v>
      </c>
      <c r="E6" s="605" t="s">
        <v>357</v>
      </c>
      <c r="F6" s="608">
        <v>4.4736999999999997E-3</v>
      </c>
      <c r="G6" s="608">
        <v>2E-3</v>
      </c>
      <c r="H6" s="605">
        <v>130482.91666666669</v>
      </c>
      <c r="I6" s="605">
        <v>316455696.19999999</v>
      </c>
      <c r="J6" s="455" t="s">
        <v>356</v>
      </c>
      <c r="K6" s="608"/>
      <c r="L6" s="608"/>
      <c r="M6" s="587">
        <v>0</v>
      </c>
    </row>
    <row r="7" spans="1:14" x14ac:dyDescent="0.2">
      <c r="A7" s="1"/>
      <c r="C7" s="598"/>
      <c r="D7" s="571"/>
      <c r="E7" s="571"/>
      <c r="F7" s="589"/>
      <c r="G7" s="589"/>
      <c r="H7" s="571"/>
      <c r="I7" s="571"/>
      <c r="J7" s="589"/>
      <c r="K7" s="589"/>
      <c r="L7" s="589"/>
      <c r="M7" s="599"/>
    </row>
    <row r="8" spans="1:14" x14ac:dyDescent="0.2">
      <c r="A8" s="1"/>
      <c r="B8" s="598"/>
      <c r="C8" s="598"/>
      <c r="D8" s="571"/>
      <c r="E8" s="571"/>
      <c r="F8" s="589"/>
      <c r="G8" s="589"/>
      <c r="H8" s="571"/>
      <c r="I8" s="571"/>
      <c r="J8" s="589"/>
      <c r="K8" s="589"/>
      <c r="L8" s="589"/>
      <c r="M8" s="599"/>
    </row>
    <row r="10" spans="1:14" ht="12.75" thickBot="1" x14ac:dyDescent="0.25">
      <c r="B10" s="569" t="s">
        <v>339</v>
      </c>
      <c r="C10" s="569"/>
      <c r="D10" s="225"/>
      <c r="E10" s="225"/>
      <c r="F10" s="225"/>
      <c r="G10" s="225"/>
      <c r="H10" s="225"/>
      <c r="I10" s="225"/>
      <c r="J10" s="225"/>
      <c r="K10" s="225"/>
      <c r="L10" s="225"/>
      <c r="M10" s="225"/>
      <c r="N10" s="225"/>
    </row>
    <row r="12" spans="1:14" ht="12.75" thickBot="1" x14ac:dyDescent="0.25"/>
    <row r="13" spans="1:14" ht="12.75" thickBot="1" x14ac:dyDescent="0.25">
      <c r="B13" s="623" t="s">
        <v>257</v>
      </c>
      <c r="C13" s="624" t="s">
        <v>224</v>
      </c>
      <c r="D13" s="625" t="s">
        <v>340</v>
      </c>
    </row>
    <row r="14" spans="1:14" ht="12.75" thickBot="1" x14ac:dyDescent="0.25">
      <c r="B14" s="626"/>
      <c r="C14" s="627"/>
      <c r="D14" s="628"/>
    </row>
    <row r="16" spans="1:14" x14ac:dyDescent="0.2">
      <c r="B16" t="s">
        <v>550</v>
      </c>
    </row>
  </sheetData>
  <pageMargins left="0.70866141732283472" right="0.70866141732283472" top="0.74803149606299213" bottom="0.74803149606299213" header="0.31496062992125984" footer="0.31496062992125984"/>
  <pageSetup paperSize="9" scale="66" orientation="landscape" r:id="rId1"/>
  <headerFooter>
    <oddHeader>&amp;CHolmes Master Trust Investor Report - March 2012</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view="pageLayout" topLeftCell="B7" zoomScaleNormal="100" workbookViewId="0">
      <selection activeCell="B11" sqref="B11"/>
    </sheetView>
  </sheetViews>
  <sheetFormatPr baseColWidth="10" defaultColWidth="9.140625" defaultRowHeight="12" x14ac:dyDescent="0.2"/>
  <cols>
    <col min="1" max="1" width="6.42578125" customWidth="1"/>
    <col min="2" max="2" width="123.7109375" customWidth="1"/>
    <col min="3" max="3" width="50" customWidth="1"/>
    <col min="4" max="5" width="65.85546875" customWidth="1"/>
  </cols>
  <sheetData>
    <row r="1" spans="1:3" ht="12.75" thickBot="1" x14ac:dyDescent="0.25"/>
    <row r="2" spans="1:3" ht="12.75" thickBot="1" x14ac:dyDescent="0.25">
      <c r="A2" s="4"/>
      <c r="B2" s="590" t="s">
        <v>147</v>
      </c>
      <c r="C2" s="591"/>
    </row>
    <row r="3" spans="1:3" x14ac:dyDescent="0.2">
      <c r="A3" s="4"/>
      <c r="B3" s="89" t="s">
        <v>148</v>
      </c>
      <c r="C3" s="185"/>
    </row>
    <row r="4" spans="1:3" x14ac:dyDescent="0.2">
      <c r="A4" s="4"/>
      <c r="B4" s="103" t="s">
        <v>433</v>
      </c>
      <c r="C4" s="186" t="s">
        <v>149</v>
      </c>
    </row>
    <row r="5" spans="1:3" x14ac:dyDescent="0.2">
      <c r="A5" s="4"/>
      <c r="B5" s="103"/>
      <c r="C5" s="186"/>
    </row>
    <row r="6" spans="1:3" x14ac:dyDescent="0.2">
      <c r="A6" s="4"/>
      <c r="B6" s="90" t="s">
        <v>150</v>
      </c>
      <c r="C6" s="186"/>
    </row>
    <row r="7" spans="1:3" x14ac:dyDescent="0.2">
      <c r="A7" s="4"/>
      <c r="B7" s="103" t="s">
        <v>175</v>
      </c>
      <c r="C7" s="186" t="s">
        <v>149</v>
      </c>
    </row>
    <row r="8" spans="1:3" x14ac:dyDescent="0.2">
      <c r="A8" s="4"/>
      <c r="B8" s="103" t="s">
        <v>432</v>
      </c>
      <c r="C8" s="186" t="s">
        <v>149</v>
      </c>
    </row>
    <row r="9" spans="1:3" x14ac:dyDescent="0.2">
      <c r="A9" s="4"/>
      <c r="B9" s="103" t="s">
        <v>342</v>
      </c>
      <c r="C9" s="186" t="s">
        <v>149</v>
      </c>
    </row>
    <row r="10" spans="1:3" x14ac:dyDescent="0.2">
      <c r="A10" s="4"/>
      <c r="B10" s="103"/>
      <c r="C10" s="186"/>
    </row>
    <row r="11" spans="1:3" x14ac:dyDescent="0.2">
      <c r="A11" s="4"/>
      <c r="B11" s="103"/>
      <c r="C11" s="186"/>
    </row>
    <row r="12" spans="1:3" x14ac:dyDescent="0.2">
      <c r="A12" s="4"/>
      <c r="B12" s="90" t="s">
        <v>151</v>
      </c>
      <c r="C12" s="186"/>
    </row>
    <row r="13" spans="1:3" x14ac:dyDescent="0.2">
      <c r="A13" s="4"/>
      <c r="B13" s="103"/>
      <c r="C13" s="186"/>
    </row>
    <row r="14" spans="1:3" ht="42" customHeight="1" x14ac:dyDescent="0.2">
      <c r="A14" s="4"/>
      <c r="B14" s="314" t="s">
        <v>434</v>
      </c>
      <c r="C14" s="236" t="s">
        <v>149</v>
      </c>
    </row>
    <row r="15" spans="1:3" ht="48" x14ac:dyDescent="0.2">
      <c r="A15" s="4"/>
      <c r="B15" s="313" t="s">
        <v>554</v>
      </c>
      <c r="C15" s="236" t="s">
        <v>149</v>
      </c>
    </row>
    <row r="16" spans="1:3" x14ac:dyDescent="0.2">
      <c r="A16" s="4"/>
      <c r="B16" s="103"/>
      <c r="C16" s="186"/>
    </row>
    <row r="17" spans="1:3" ht="12.75" thickBot="1" x14ac:dyDescent="0.25">
      <c r="A17" s="4"/>
      <c r="B17" s="104" t="s">
        <v>343</v>
      </c>
      <c r="C17" s="132"/>
    </row>
    <row r="18" spans="1:3" x14ac:dyDescent="0.2">
      <c r="A18" s="4"/>
      <c r="B18" s="73" t="s">
        <v>541</v>
      </c>
      <c r="C18" s="105"/>
    </row>
    <row r="19" spans="1:3" x14ac:dyDescent="0.2">
      <c r="A19" s="2"/>
      <c r="B19" s="13"/>
      <c r="C19" s="3"/>
    </row>
    <row r="20" spans="1:3" x14ac:dyDescent="0.2">
      <c r="A20" s="4"/>
      <c r="B20" s="84" t="s">
        <v>152</v>
      </c>
      <c r="C20" s="106"/>
    </row>
    <row r="21" spans="1:3" x14ac:dyDescent="0.2">
      <c r="A21" s="592">
        <v>1</v>
      </c>
      <c r="B21" s="187" t="s">
        <v>458</v>
      </c>
    </row>
    <row r="22" spans="1:3" ht="24" x14ac:dyDescent="0.2">
      <c r="B22" s="14" t="s">
        <v>520</v>
      </c>
    </row>
    <row r="23" spans="1:3" x14ac:dyDescent="0.2">
      <c r="A23" s="592">
        <v>2</v>
      </c>
      <c r="B23" s="187" t="s">
        <v>459</v>
      </c>
    </row>
    <row r="24" spans="1:3" ht="12" customHeight="1" x14ac:dyDescent="0.2">
      <c r="B24" s="689" t="s">
        <v>460</v>
      </c>
    </row>
    <row r="25" spans="1:3" x14ac:dyDescent="0.2">
      <c r="B25" s="689"/>
    </row>
    <row r="26" spans="1:3" x14ac:dyDescent="0.2">
      <c r="B26" s="689"/>
    </row>
    <row r="27" spans="1:3" x14ac:dyDescent="0.2">
      <c r="A27" s="592">
        <v>3</v>
      </c>
      <c r="B27" s="187" t="s">
        <v>522</v>
      </c>
    </row>
    <row r="28" spans="1:3" ht="12" customHeight="1" x14ac:dyDescent="0.2">
      <c r="B28" s="14" t="s">
        <v>521</v>
      </c>
    </row>
    <row r="29" spans="1:3" x14ac:dyDescent="0.2">
      <c r="A29" s="592">
        <v>4</v>
      </c>
      <c r="B29" s="187" t="s">
        <v>542</v>
      </c>
    </row>
    <row r="30" spans="1:3" ht="12" customHeight="1" x14ac:dyDescent="0.2">
      <c r="B30" s="690" t="s">
        <v>543</v>
      </c>
    </row>
    <row r="31" spans="1:3" x14ac:dyDescent="0.2">
      <c r="B31" s="690"/>
    </row>
    <row r="32" spans="1:3" x14ac:dyDescent="0.2">
      <c r="B32" s="690"/>
    </row>
    <row r="33" spans="2:2" x14ac:dyDescent="0.2">
      <c r="B33" s="690"/>
    </row>
  </sheetData>
  <mergeCells count="2">
    <mergeCell ref="B24:B26"/>
    <mergeCell ref="B30:B33"/>
  </mergeCells>
  <pageMargins left="0.70866141732283472" right="0.70866141732283472" top="0.74803149606299213" bottom="0.74803149606299213" header="0.31496062992125984" footer="0.31496062992125984"/>
  <pageSetup paperSize="9" scale="53" orientation="landscape" r:id="rId1"/>
  <headerFooter>
    <oddHeader>&amp;CHolmes Master Issuer Investor Report - March 2012</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3"/>
  <sheetViews>
    <sheetView zoomScale="70" zoomScaleNormal="70" zoomScalePageLayoutView="85" workbookViewId="0">
      <selection activeCell="D18" sqref="D18"/>
    </sheetView>
  </sheetViews>
  <sheetFormatPr baseColWidth="10" defaultColWidth="9.140625" defaultRowHeight="12" x14ac:dyDescent="0.2"/>
  <cols>
    <col min="2" max="2" width="33.7109375" customWidth="1"/>
    <col min="3" max="3" width="40" customWidth="1"/>
    <col min="4" max="4" width="34" customWidth="1"/>
    <col min="5" max="5" width="44.7109375" customWidth="1"/>
    <col min="6" max="6" width="36" customWidth="1"/>
    <col min="7" max="7" width="83.42578125" customWidth="1"/>
    <col min="8" max="8" width="9.140625" customWidth="1"/>
  </cols>
  <sheetData>
    <row r="1" spans="2:7" x14ac:dyDescent="0.2">
      <c r="B1" s="200" t="s">
        <v>235</v>
      </c>
      <c r="C1" s="201"/>
      <c r="D1" s="202"/>
      <c r="E1" s="202"/>
      <c r="F1" s="203"/>
      <c r="G1" s="204"/>
    </row>
    <row r="2" spans="2:7" ht="12.75" thickBot="1" x14ac:dyDescent="0.25">
      <c r="B2" s="200"/>
      <c r="C2" s="205"/>
      <c r="D2" s="206"/>
      <c r="E2" s="206"/>
      <c r="F2" s="203"/>
      <c r="G2" s="204"/>
    </row>
    <row r="3" spans="2:7" ht="12.75" thickBot="1" x14ac:dyDescent="0.25">
      <c r="B3" s="457" t="s">
        <v>461</v>
      </c>
      <c r="C3" s="207" t="s">
        <v>340</v>
      </c>
      <c r="D3" s="208" t="s">
        <v>236</v>
      </c>
      <c r="E3" s="209" t="s">
        <v>237</v>
      </c>
      <c r="F3" s="208" t="s">
        <v>238</v>
      </c>
      <c r="G3" s="458" t="s">
        <v>239</v>
      </c>
    </row>
    <row r="4" spans="2:7" x14ac:dyDescent="0.2">
      <c r="B4" s="234" t="s">
        <v>240</v>
      </c>
      <c r="C4" s="185" t="s">
        <v>510</v>
      </c>
      <c r="D4" s="185"/>
      <c r="E4" s="227"/>
      <c r="F4" s="616"/>
      <c r="G4" s="228"/>
    </row>
    <row r="5" spans="2:7" x14ac:dyDescent="0.2">
      <c r="B5" s="230" t="s">
        <v>201</v>
      </c>
      <c r="C5" s="231" t="s">
        <v>270</v>
      </c>
      <c r="D5" s="231"/>
      <c r="E5" s="231"/>
      <c r="F5" s="617"/>
      <c r="G5" s="231"/>
    </row>
    <row r="6" spans="2:7" x14ac:dyDescent="0.2">
      <c r="B6" s="234" t="s">
        <v>241</v>
      </c>
      <c r="C6" s="459" t="s">
        <v>271</v>
      </c>
      <c r="D6" s="459"/>
      <c r="E6" s="459"/>
      <c r="F6" s="460"/>
      <c r="G6" s="461"/>
    </row>
    <row r="7" spans="2:7" x14ac:dyDescent="0.2">
      <c r="B7" s="657" t="s">
        <v>195</v>
      </c>
      <c r="C7" s="660" t="s">
        <v>242</v>
      </c>
      <c r="D7" s="660" t="str">
        <f>VLOOKUP(C7,'[2]Bloomberg Ratings'!$A$14:$B$22,2,FALSE)</f>
        <v>A+ / A1 *- / A+</v>
      </c>
      <c r="E7" s="660" t="str">
        <f>VLOOKUP(C7,'[2]Bloomberg Ratings'!$A$13:$C$22,3,FALSE)</f>
        <v>F1 / P-1 / A-1</v>
      </c>
      <c r="F7" s="618" t="s">
        <v>122</v>
      </c>
      <c r="G7" s="233" t="s">
        <v>517</v>
      </c>
    </row>
    <row r="8" spans="2:7" ht="24" x14ac:dyDescent="0.2">
      <c r="B8" s="657"/>
      <c r="C8" s="660"/>
      <c r="D8" s="660"/>
      <c r="E8" s="660"/>
      <c r="F8" s="618" t="s">
        <v>462</v>
      </c>
      <c r="G8" s="233" t="s">
        <v>463</v>
      </c>
    </row>
    <row r="9" spans="2:7" x14ac:dyDescent="0.2">
      <c r="B9" s="657"/>
      <c r="C9" s="660"/>
      <c r="D9" s="660"/>
      <c r="E9" s="660"/>
      <c r="F9" s="618" t="s">
        <v>259</v>
      </c>
      <c r="G9" s="233" t="s">
        <v>464</v>
      </c>
    </row>
    <row r="10" spans="2:7" x14ac:dyDescent="0.2">
      <c r="B10" s="657"/>
      <c r="C10" s="660"/>
      <c r="D10" s="660"/>
      <c r="E10" s="660"/>
      <c r="F10" s="618" t="s">
        <v>465</v>
      </c>
      <c r="G10" s="233" t="s">
        <v>466</v>
      </c>
    </row>
    <row r="11" spans="2:7" x14ac:dyDescent="0.2">
      <c r="B11" s="657"/>
      <c r="C11" s="660"/>
      <c r="D11" s="660"/>
      <c r="E11" s="660"/>
      <c r="F11" s="618" t="s">
        <v>259</v>
      </c>
      <c r="G11" s="233" t="s">
        <v>260</v>
      </c>
    </row>
    <row r="12" spans="2:7" ht="24" x14ac:dyDescent="0.2">
      <c r="B12" s="657"/>
      <c r="C12" s="660"/>
      <c r="D12" s="660"/>
      <c r="E12" s="660"/>
      <c r="F12" s="618" t="s">
        <v>467</v>
      </c>
      <c r="G12" s="233" t="s">
        <v>468</v>
      </c>
    </row>
    <row r="13" spans="2:7" x14ac:dyDescent="0.2">
      <c r="B13" s="234" t="s">
        <v>243</v>
      </c>
      <c r="C13" s="186" t="s">
        <v>242</v>
      </c>
      <c r="D13" s="186" t="str">
        <f>VLOOKUP(C13,'[2]Bloomberg Ratings'!A13:C22,2,FALSE)</f>
        <v>A+ / A1 *- / A+</v>
      </c>
      <c r="E13" s="186" t="str">
        <f>VLOOKUP(C13,'[2]Bloomberg Ratings'!$A$14:C22,3,FALSE)</f>
        <v>F1 / P-1 / A-1</v>
      </c>
      <c r="G13" s="229"/>
    </row>
    <row r="14" spans="2:7" x14ac:dyDescent="0.2">
      <c r="B14" s="230" t="s">
        <v>244</v>
      </c>
      <c r="C14" s="231" t="s">
        <v>242</v>
      </c>
      <c r="D14" s="231" t="str">
        <f>VLOOKUP(C14,'[2]Bloomberg Ratings'!$A$14:$C$26,2,FALSE)</f>
        <v>A+ / A1 *- / A+</v>
      </c>
      <c r="E14" s="231" t="str">
        <f>VLOOKUP(C14,'[2]Bloomberg Ratings'!$A$14:C26,3,FALSE)</f>
        <v>F1 / P-1 / A-1</v>
      </c>
      <c r="F14" s="619"/>
      <c r="G14" s="233"/>
    </row>
    <row r="15" spans="2:7" x14ac:dyDescent="0.2">
      <c r="B15" s="234" t="s">
        <v>261</v>
      </c>
      <c r="C15" s="186" t="s">
        <v>242</v>
      </c>
      <c r="D15" s="186" t="str">
        <f>VLOOKUP(C15,'[2]Bloomberg Ratings'!$A$14:$C$26,2,FALSE)</f>
        <v>A+ / A1 *- / A+</v>
      </c>
      <c r="E15" s="186" t="str">
        <f>VLOOKUP(C15,'[2]Bloomberg Ratings'!$A$14:C27,3,FALSE)</f>
        <v>F1 / P-1 / A-1</v>
      </c>
      <c r="G15" s="235"/>
    </row>
    <row r="16" spans="2:7" ht="120" x14ac:dyDescent="0.2">
      <c r="B16" s="661" t="s">
        <v>469</v>
      </c>
      <c r="C16" s="660" t="s">
        <v>242</v>
      </c>
      <c r="D16" s="660" t="str">
        <f>VLOOKUP(C16,'[2]Bloomberg Ratings'!$A$14:$C$26,2,FALSE)</f>
        <v>A+ / A1 *- / A+</v>
      </c>
      <c r="E16" s="660" t="str">
        <f>VLOOKUP(C16,'[2]Bloomberg Ratings'!$A$14:C28,3,FALSE)</f>
        <v>F1 / P-1 / A-1</v>
      </c>
      <c r="F16" s="620" t="s">
        <v>262</v>
      </c>
      <c r="G16" s="233" t="s">
        <v>470</v>
      </c>
    </row>
    <row r="17" spans="2:7" ht="48" x14ac:dyDescent="0.2">
      <c r="B17" s="661"/>
      <c r="C17" s="660"/>
      <c r="D17" s="660" t="e">
        <f>VLOOKUP(C17,'[2]Bloomberg Ratings'!$A$14:$C$26,2,FALSE)</f>
        <v>#N/A</v>
      </c>
      <c r="E17" s="660" t="e">
        <f>VLOOKUP(C17,'[2]Bloomberg Ratings'!$A$14:C29,3,FALSE)</f>
        <v>#N/A</v>
      </c>
      <c r="F17" s="618" t="s">
        <v>263</v>
      </c>
      <c r="G17" s="233" t="s">
        <v>471</v>
      </c>
    </row>
    <row r="18" spans="2:7" s="460" customFormat="1" ht="132" x14ac:dyDescent="0.2">
      <c r="B18" s="614" t="s">
        <v>472</v>
      </c>
      <c r="C18" s="615" t="s">
        <v>242</v>
      </c>
      <c r="D18" s="629" t="str">
        <f>VLOOKUP(C18,'[2]Bloomberg Ratings'!$A$14:$C$26,2,FALSE)</f>
        <v>A+ / A1 *- / A+</v>
      </c>
      <c r="E18" s="629" t="str">
        <f>VLOOKUP(C18,'[2]Bloomberg Ratings'!$A$14:C30,3,FALSE)</f>
        <v>F1 / P-1 / A-1</v>
      </c>
      <c r="F18" s="462" t="s">
        <v>264</v>
      </c>
      <c r="G18" s="461" t="s">
        <v>473</v>
      </c>
    </row>
    <row r="19" spans="2:7" ht="36" x14ac:dyDescent="0.2">
      <c r="B19" s="657" t="s">
        <v>245</v>
      </c>
      <c r="C19" s="660" t="s">
        <v>242</v>
      </c>
      <c r="D19" s="660" t="str">
        <f>VLOOKUP(C19,'[2]Bloomberg Ratings'!$A$14:$C$26,2,FALSE)</f>
        <v>A+ / A1 *- / A+</v>
      </c>
      <c r="E19" s="660" t="str">
        <f>VLOOKUP(C19,'[2]Bloomberg Ratings'!$A$14:C31,3,FALSE)</f>
        <v>F1 / P-1 / A-1</v>
      </c>
      <c r="F19" s="618" t="s">
        <v>581</v>
      </c>
      <c r="G19" s="233" t="s">
        <v>584</v>
      </c>
    </row>
    <row r="20" spans="2:7" x14ac:dyDescent="0.2">
      <c r="B20" s="657"/>
      <c r="C20" s="660"/>
      <c r="D20" s="660"/>
      <c r="E20" s="660"/>
      <c r="F20" s="618" t="s">
        <v>582</v>
      </c>
      <c r="G20" s="233" t="s">
        <v>583</v>
      </c>
    </row>
    <row r="21" spans="2:7" ht="36" x14ac:dyDescent="0.2">
      <c r="B21" s="657"/>
      <c r="C21" s="660"/>
      <c r="D21" s="660" t="e">
        <f>VLOOKUP(C21,'[2]Bloomberg Ratings'!$A$14:$C$26,2,FALSE)</f>
        <v>#N/A</v>
      </c>
      <c r="E21" s="660" t="e">
        <f>VLOOKUP(C21,'[2]Bloomberg Ratings'!$A$14:C32,3,FALSE)</f>
        <v>#N/A</v>
      </c>
      <c r="F21" s="618" t="s">
        <v>265</v>
      </c>
      <c r="G21" s="233" t="s">
        <v>266</v>
      </c>
    </row>
    <row r="22" spans="2:7" ht="36" customHeight="1" x14ac:dyDescent="0.2">
      <c r="B22" s="658" t="s">
        <v>474</v>
      </c>
      <c r="C22" s="659" t="s">
        <v>246</v>
      </c>
      <c r="D22" s="659" t="str">
        <f>VLOOKUP(C22,'[2]Bloomberg Ratings'!$A$14:$C$26,2,FALSE)</f>
        <v>A+ / A1 *- / A+</v>
      </c>
      <c r="E22" s="659" t="str">
        <f>VLOOKUP(C22,'[2]Bloomberg Ratings'!$A$14:C33,3,FALSE)</f>
        <v>F1 / P-1 / A-1</v>
      </c>
      <c r="F22" s="462" t="s">
        <v>267</v>
      </c>
      <c r="G22" s="461" t="s">
        <v>268</v>
      </c>
    </row>
    <row r="23" spans="2:7" ht="36" customHeight="1" x14ac:dyDescent="0.2">
      <c r="B23" s="658"/>
      <c r="C23" s="659"/>
      <c r="D23" s="659" t="e">
        <f>VLOOKUP(C23,'[2]Bloomberg Ratings'!$A$14:$C$26,2,FALSE)</f>
        <v>#N/A</v>
      </c>
      <c r="E23" s="659" t="e">
        <f>VLOOKUP(C23,'[2]Bloomberg Ratings'!$A$14:C34,3,FALSE)</f>
        <v>#N/A</v>
      </c>
      <c r="F23" s="656" t="s">
        <v>580</v>
      </c>
      <c r="G23" s="656" t="s">
        <v>269</v>
      </c>
    </row>
    <row r="24" spans="2:7" x14ac:dyDescent="0.2">
      <c r="B24" s="658"/>
      <c r="C24" s="659"/>
      <c r="D24" s="659" t="e">
        <f>VLOOKUP(C24,'[2]Bloomberg Ratings'!$A$14:$C$26,2,FALSE)</f>
        <v>#N/A</v>
      </c>
      <c r="E24" s="659" t="e">
        <f>VLOOKUP(C24,'[2]Bloomberg Ratings'!$A$14:C35,3,FALSE)</f>
        <v>#N/A</v>
      </c>
      <c r="F24" s="656"/>
      <c r="G24" s="656"/>
    </row>
    <row r="25" spans="2:7" x14ac:dyDescent="0.2">
      <c r="B25" s="658"/>
      <c r="C25" s="615"/>
      <c r="D25" s="629"/>
      <c r="E25" s="629"/>
      <c r="F25" s="656"/>
      <c r="G25" s="656"/>
    </row>
    <row r="26" spans="2:7" x14ac:dyDescent="0.2">
      <c r="B26" s="658"/>
      <c r="C26" s="615" t="s">
        <v>475</v>
      </c>
      <c r="D26" s="649" t="s">
        <v>567</v>
      </c>
      <c r="E26" s="649" t="s">
        <v>568</v>
      </c>
      <c r="F26" s="462" t="s">
        <v>476</v>
      </c>
      <c r="G26" s="613" t="s">
        <v>476</v>
      </c>
    </row>
    <row r="27" spans="2:7" x14ac:dyDescent="0.2">
      <c r="B27" s="658"/>
      <c r="C27" s="615" t="s">
        <v>477</v>
      </c>
      <c r="D27" s="629" t="s">
        <v>569</v>
      </c>
      <c r="E27" s="629" t="s">
        <v>515</v>
      </c>
      <c r="F27" s="462" t="s">
        <v>476</v>
      </c>
      <c r="G27" s="613" t="s">
        <v>476</v>
      </c>
    </row>
    <row r="28" spans="2:7" x14ac:dyDescent="0.2">
      <c r="B28" s="614"/>
      <c r="C28" s="615" t="s">
        <v>539</v>
      </c>
      <c r="D28" s="629" t="s">
        <v>570</v>
      </c>
      <c r="E28" s="629" t="s">
        <v>515</v>
      </c>
      <c r="F28" s="462" t="s">
        <v>476</v>
      </c>
      <c r="G28" s="613" t="s">
        <v>476</v>
      </c>
    </row>
    <row r="29" spans="2:7" x14ac:dyDescent="0.2">
      <c r="B29" s="614"/>
      <c r="C29" s="615" t="s">
        <v>540</v>
      </c>
      <c r="D29" s="629" t="s">
        <v>551</v>
      </c>
      <c r="E29" s="615" t="s">
        <v>515</v>
      </c>
      <c r="F29" s="462" t="s">
        <v>476</v>
      </c>
      <c r="G29" s="613" t="s">
        <v>476</v>
      </c>
    </row>
    <row r="30" spans="2:7" x14ac:dyDescent="0.2">
      <c r="B30" s="230" t="s">
        <v>478</v>
      </c>
      <c r="C30" s="231" t="s">
        <v>422</v>
      </c>
      <c r="D30" s="231" t="s">
        <v>549</v>
      </c>
      <c r="E30" s="231" t="s">
        <v>515</v>
      </c>
      <c r="F30" s="621"/>
      <c r="G30" s="232"/>
    </row>
    <row r="31" spans="2:7" x14ac:dyDescent="0.2">
      <c r="B31" s="463" t="s">
        <v>479</v>
      </c>
      <c r="C31" s="459" t="s">
        <v>423</v>
      </c>
      <c r="D31" s="459"/>
      <c r="E31" s="459"/>
      <c r="F31" s="462"/>
      <c r="G31" s="613"/>
    </row>
    <row r="32" spans="2:7" ht="12.75" thickBot="1" x14ac:dyDescent="0.25">
      <c r="B32" s="237" t="s">
        <v>480</v>
      </c>
      <c r="C32" s="238" t="s">
        <v>422</v>
      </c>
      <c r="D32" s="464"/>
      <c r="E32" s="464"/>
      <c r="F32" s="622"/>
      <c r="G32" s="464"/>
    </row>
    <row r="33" spans="2:7" x14ac:dyDescent="0.2">
      <c r="B33" t="s">
        <v>481</v>
      </c>
      <c r="E33" s="465"/>
      <c r="F33" s="462"/>
      <c r="G33" s="465"/>
    </row>
  </sheetData>
  <mergeCells count="18">
    <mergeCell ref="B7:B12"/>
    <mergeCell ref="C7:C12"/>
    <mergeCell ref="D7:D12"/>
    <mergeCell ref="E7:E12"/>
    <mergeCell ref="B16:B17"/>
    <mergeCell ref="C16:C17"/>
    <mergeCell ref="D16:D17"/>
    <mergeCell ref="E16:E17"/>
    <mergeCell ref="G23:G25"/>
    <mergeCell ref="B19:B21"/>
    <mergeCell ref="B22:B27"/>
    <mergeCell ref="C22:C24"/>
    <mergeCell ref="D22:D24"/>
    <mergeCell ref="E22:E24"/>
    <mergeCell ref="F23:F25"/>
    <mergeCell ref="C19:C21"/>
    <mergeCell ref="D19:D21"/>
    <mergeCell ref="E19:E21"/>
  </mergeCells>
  <pageMargins left="0.70866141732283472" right="0.70866141732283472" top="0.74803149606299213" bottom="0.74803149606299213" header="0.31496062992125984" footer="0.31496062992125984"/>
  <pageSetup paperSize="9" scale="53" orientation="landscape" r:id="rId1"/>
  <headerFooter>
    <oddHeader>&amp;CHolmes Master Trust Investor Report - March 2012</oddHeader>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73"/>
  <sheetViews>
    <sheetView view="pageLayout" zoomScale="85" zoomScaleNormal="100" zoomScalePageLayoutView="85" workbookViewId="0">
      <selection activeCell="C63" sqref="C63"/>
    </sheetView>
  </sheetViews>
  <sheetFormatPr baseColWidth="10" defaultColWidth="15.7109375" defaultRowHeight="12" x14ac:dyDescent="0.2"/>
  <cols>
    <col min="1" max="1" width="6.42578125" style="1" customWidth="1"/>
    <col min="2" max="2" width="32.140625" style="1" customWidth="1"/>
    <col min="3" max="3" width="15.7109375" style="1" customWidth="1"/>
    <col min="4" max="5" width="17" style="1" customWidth="1"/>
    <col min="6" max="6" width="20.42578125" style="1" bestFit="1" customWidth="1"/>
    <col min="7" max="8" width="17" style="1" customWidth="1"/>
    <col min="9" max="9" width="32.140625" style="1" customWidth="1"/>
    <col min="10" max="10" width="17" style="1" customWidth="1"/>
    <col min="11" max="11" width="12.140625" style="1" customWidth="1"/>
    <col min="12" max="12" width="23.42578125" style="1" customWidth="1"/>
    <col min="13" max="13" width="20.7109375" style="1" customWidth="1"/>
    <col min="14" max="16384" width="15.7109375" style="1"/>
  </cols>
  <sheetData>
    <row r="2" spans="2:14" ht="12.75" thickBot="1" x14ac:dyDescent="0.25">
      <c r="B2" s="44" t="s">
        <v>10</v>
      </c>
      <c r="C2" s="44"/>
      <c r="D2" s="44"/>
      <c r="E2" s="44"/>
      <c r="F2" s="44"/>
      <c r="G2" s="44"/>
      <c r="H2" s="44"/>
      <c r="I2" s="44"/>
      <c r="J2" s="44"/>
      <c r="K2" s="44"/>
      <c r="L2" s="44"/>
      <c r="M2" s="44"/>
    </row>
    <row r="3" spans="2:14" ht="12.75" thickBot="1" x14ac:dyDescent="0.25"/>
    <row r="4" spans="2:14" x14ac:dyDescent="0.2">
      <c r="B4" s="317" t="s">
        <v>7</v>
      </c>
      <c r="C4" s="318"/>
      <c r="D4" s="319"/>
      <c r="E4" s="319"/>
      <c r="F4" s="320"/>
      <c r="I4" s="321" t="s">
        <v>154</v>
      </c>
      <c r="J4" s="322"/>
      <c r="K4" s="634"/>
      <c r="L4" s="322"/>
      <c r="M4" s="637"/>
    </row>
    <row r="5" spans="2:14" ht="12.75" thickBot="1" x14ac:dyDescent="0.25">
      <c r="B5" s="323"/>
      <c r="C5" s="324"/>
      <c r="D5" s="324"/>
      <c r="E5" s="324"/>
      <c r="F5" s="325"/>
      <c r="I5" s="326"/>
      <c r="J5" s="327"/>
      <c r="K5" s="648"/>
      <c r="L5" s="327"/>
      <c r="M5" s="640"/>
    </row>
    <row r="6" spans="2:14" x14ac:dyDescent="0.2">
      <c r="B6" s="576" t="s">
        <v>8</v>
      </c>
      <c r="C6" s="79"/>
      <c r="D6" s="108"/>
      <c r="E6" s="82"/>
      <c r="F6" s="329">
        <v>115191</v>
      </c>
      <c r="I6" s="112" t="str">
        <f>IF('[3]IR Data'!C9="Y",+"Current value of Mortgage Loans in Pool at "&amp;TEXT('[3]IR Data'!C10,"dd mmmm yyyy"),+"Current value of Mortgage Loans in Pool at "&amp;TEXT('[3]IR Data'!C5,"dd mmmm yyyy"))</f>
        <v>Current value of Mortgage Loans in Pool at 08 marzo yyyy</v>
      </c>
      <c r="J6" s="46"/>
      <c r="K6" s="645"/>
      <c r="L6" s="45"/>
      <c r="M6" s="638">
        <v>13344961208.379999</v>
      </c>
    </row>
    <row r="7" spans="2:14" ht="12.75" thickBot="1" x14ac:dyDescent="0.25">
      <c r="B7" s="66" t="s">
        <v>9</v>
      </c>
      <c r="C7" s="80"/>
      <c r="D7" s="107"/>
      <c r="E7" s="109"/>
      <c r="F7" s="330">
        <v>6399214137.6800003</v>
      </c>
      <c r="I7" s="111" t="str">
        <f>IF('[3]IR Data'!C10&gt;'[3]IR Data'!C6,+"Last months Closing Trust Assets at "&amp;TEXT('[3]IR Data'!C10,"dd mmmm yyyy"),+"Last months Closing Trust Assets at "&amp;TEXT('[3]IR Data'!C6,"dd mmmm yyyy"))</f>
        <v>Last months Closing Trust Assets at 08 febrero yyyy</v>
      </c>
      <c r="J7" s="46"/>
      <c r="K7" s="645"/>
      <c r="L7" s="45"/>
      <c r="M7" s="584">
        <v>13529761448.450001</v>
      </c>
      <c r="N7" s="331"/>
    </row>
    <row r="8" spans="2:14" x14ac:dyDescent="0.2">
      <c r="B8" s="576" t="s">
        <v>544</v>
      </c>
      <c r="C8" s="79"/>
      <c r="D8" s="108"/>
      <c r="E8" s="82"/>
      <c r="F8" s="582">
        <v>127114</v>
      </c>
      <c r="G8"/>
      <c r="I8" s="650" t="str">
        <f>+"Mortgage collections - Interest on "&amp;TEXT('[3]IR Data'!C5,"dd mmmm yyyy")</f>
        <v>Mortgage collections - Interest on 08 marzo yyyy</v>
      </c>
      <c r="J8" s="45"/>
      <c r="K8" s="645"/>
      <c r="L8" s="45"/>
      <c r="M8" s="332">
        <v>37854471.320001878</v>
      </c>
    </row>
    <row r="9" spans="2:14" x14ac:dyDescent="0.2">
      <c r="B9" s="577" t="s">
        <v>545</v>
      </c>
      <c r="C9" s="54"/>
      <c r="D9" s="18"/>
      <c r="E9" s="583"/>
      <c r="F9" s="584">
        <v>13249648915.889999</v>
      </c>
      <c r="G9"/>
      <c r="I9" s="110" t="str">
        <f>+"Mortgage collections - Principal (Scheduled) on "&amp;TEXT('[3]IR Data'!C5,"dd mmmm yyyy")</f>
        <v>Mortgage collections - Principal (Scheduled) on 08 marzo yyyy</v>
      </c>
      <c r="J9" s="45"/>
      <c r="K9" s="645"/>
      <c r="L9" s="45"/>
      <c r="M9" s="332">
        <v>50491557.829998016</v>
      </c>
    </row>
    <row r="10" spans="2:14" ht="12.75" thickBot="1" x14ac:dyDescent="0.25">
      <c r="B10" s="66" t="s">
        <v>546</v>
      </c>
      <c r="C10" s="80"/>
      <c r="D10" s="107"/>
      <c r="E10" s="585"/>
      <c r="F10" s="586">
        <v>2.9547530942809999E-2</v>
      </c>
      <c r="I10" s="110" t="str">
        <f>+"Mortgage collections - Principal (Unscheduled) on "&amp;TEXT('[3]IR Data'!C5,"dd mmmm yyyy")</f>
        <v>Mortgage collections - Principal (Unscheduled) on 08 marzo yyyy</v>
      </c>
      <c r="J10" s="45"/>
      <c r="K10" s="645"/>
      <c r="L10" s="45"/>
      <c r="M10" s="332">
        <v>146573983.79000011</v>
      </c>
    </row>
    <row r="11" spans="2:14" ht="12.75" thickBot="1" x14ac:dyDescent="0.25">
      <c r="I11" s="112" t="str">
        <f>+"Principal Ledger as calculated on "&amp;TEXT('[3]IR Data'!C5,"dd mmmm yyyy")</f>
        <v>Principal Ledger as calculated on 08 marzo yyyy</v>
      </c>
      <c r="J11" s="46"/>
      <c r="K11" s="645"/>
      <c r="L11" s="45"/>
      <c r="M11" s="332">
        <v>0</v>
      </c>
    </row>
    <row r="12" spans="2:14" x14ac:dyDescent="0.2">
      <c r="B12" s="54"/>
      <c r="C12" s="54"/>
      <c r="D12" s="18"/>
      <c r="E12" s="18"/>
      <c r="F12" s="133"/>
      <c r="I12" s="651" t="str">
        <f>IF('[3]IR Data'!C9="Y",+"Funding Share as calculated on "&amp;TEXT('[3]IR Data'!C10,"dd mmmm yyyy"),+"Funding Share as calculated on "&amp;TEXT('[3]IR Data'!C5,"dd mmmm yyyy"))</f>
        <v>Funding Share as calculated on 08 marzo yyyy</v>
      </c>
      <c r="J12" s="46"/>
      <c r="K12" s="645"/>
      <c r="L12" s="45"/>
      <c r="M12" s="332">
        <v>11166847462.469982</v>
      </c>
    </row>
    <row r="13" spans="2:14" x14ac:dyDescent="0.2">
      <c r="B13" s="54"/>
      <c r="C13" s="54"/>
      <c r="D13" s="18"/>
      <c r="E13" s="18"/>
      <c r="F13" s="133"/>
      <c r="I13" s="112" t="str">
        <f>IF('[3]IR Data'!C9="Y",+"Funding Share % as calculated on "&amp;TEXT('[3]IR Data'!C10,"dd mmmm yyyy"),+"Funding Share % as calculated on "&amp;TEXT('[3]IR Data'!C5,"dd mmmm yyyy"))</f>
        <v>Funding Share % as calculated on 08 marzo yyyy</v>
      </c>
      <c r="J13" s="46"/>
      <c r="K13" s="645"/>
      <c r="L13" s="45"/>
      <c r="M13" s="333">
        <v>0.83678380836789057</v>
      </c>
    </row>
    <row r="14" spans="2:14" x14ac:dyDescent="0.2">
      <c r="B14" s="54"/>
      <c r="C14" s="54"/>
      <c r="D14" s="18"/>
      <c r="E14" s="18"/>
      <c r="F14" s="133"/>
      <c r="I14" s="112" t="str">
        <f>IF('[3]IR Data'!C9="Y",+"Seller Share as calculated on "&amp;TEXT('[3]IR Data'!C10,"dd mmmm yyyy"),+"Seller Share as calculated on "&amp;TEXT('[3]IR Data'!C5,"dd mmmm yyyy"))</f>
        <v>Seller Share as calculated on 08 marzo yyyy</v>
      </c>
      <c r="J14" s="46"/>
      <c r="K14" s="645"/>
      <c r="L14" s="45"/>
      <c r="M14" s="334">
        <v>2178113745.9100246</v>
      </c>
    </row>
    <row r="15" spans="2:14" x14ac:dyDescent="0.2">
      <c r="B15" s="54"/>
      <c r="C15" s="54"/>
      <c r="D15" s="18"/>
      <c r="E15" s="18"/>
      <c r="F15" s="133"/>
      <c r="I15" s="112" t="str">
        <f>IF('[3]IR Data'!C9="Y",+"Seller Share % as calculated on "&amp;TEXT('[3]IR Data'!C10,"dd mmmm yyyy"),+"Seller Share % as calculated on "&amp;TEXT('[3]IR Data'!C5,"dd mmmm yyyy"))</f>
        <v>Seller Share % as calculated on 08 marzo yyyy</v>
      </c>
      <c r="J15" s="46"/>
      <c r="K15" s="645"/>
      <c r="L15" s="45"/>
      <c r="M15" s="333">
        <v>0.16321619163211004</v>
      </c>
    </row>
    <row r="16" spans="2:14" x14ac:dyDescent="0.2">
      <c r="B16" s="54"/>
      <c r="C16" s="54"/>
      <c r="D16" s="18"/>
      <c r="E16" s="18"/>
      <c r="F16" s="133"/>
      <c r="I16" s="112" t="str">
        <f>IF('[3]IR Data'!C9="Y",+"Minimum Seller Share (Amount) on "&amp;TEXT('[3]IR Data'!C10,"dd mmmm yyyy"),+"Minimum Seller Share (Amount) on "&amp;TEXT('[3]IR Data'!C5,"dd mmmm yyyy"))</f>
        <v>Minimum Seller Share (Amount) on 08 marzo yyyy</v>
      </c>
      <c r="J16" s="46"/>
      <c r="K16" s="646" t="s">
        <v>555</v>
      </c>
      <c r="L16" s="641" t="s">
        <v>556</v>
      </c>
      <c r="M16" s="643">
        <v>179575446.75999999</v>
      </c>
    </row>
    <row r="17" spans="2:13" ht="12" customHeight="1" x14ac:dyDescent="0.2">
      <c r="B17" s="54"/>
      <c r="C17" s="54"/>
      <c r="D17" s="18"/>
      <c r="E17" s="18"/>
      <c r="F17" s="133"/>
      <c r="I17" s="112"/>
      <c r="J17" s="46"/>
      <c r="K17" s="646" t="s">
        <v>557</v>
      </c>
      <c r="L17" s="641" t="s">
        <v>565</v>
      </c>
      <c r="M17" s="642">
        <v>560702681.33039999</v>
      </c>
    </row>
    <row r="18" spans="2:13" ht="12" customHeight="1" x14ac:dyDescent="0.2">
      <c r="I18" s="112"/>
      <c r="J18" s="135"/>
      <c r="K18" s="646" t="s">
        <v>558</v>
      </c>
      <c r="L18" s="641" t="s">
        <v>559</v>
      </c>
      <c r="M18" s="642">
        <v>140889149.0352</v>
      </c>
    </row>
    <row r="19" spans="2:13" x14ac:dyDescent="0.2">
      <c r="I19" s="112"/>
      <c r="J19" s="135"/>
      <c r="K19" s="646" t="s">
        <v>127</v>
      </c>
      <c r="L19" s="641" t="s">
        <v>560</v>
      </c>
      <c r="M19" s="639">
        <v>0</v>
      </c>
    </row>
    <row r="20" spans="2:13" x14ac:dyDescent="0.2">
      <c r="I20" s="112"/>
      <c r="J20" s="135"/>
      <c r="K20" s="646" t="s">
        <v>561</v>
      </c>
      <c r="L20" s="641" t="s">
        <v>562</v>
      </c>
      <c r="M20" s="642">
        <v>176724.53</v>
      </c>
    </row>
    <row r="21" spans="2:13" x14ac:dyDescent="0.2">
      <c r="I21" s="112"/>
      <c r="J21" s="135"/>
      <c r="K21" s="65"/>
      <c r="L21" s="644" t="s">
        <v>564</v>
      </c>
      <c r="M21" s="334">
        <v>881344001.65559995</v>
      </c>
    </row>
    <row r="22" spans="2:13" ht="12.75" thickBot="1" x14ac:dyDescent="0.25">
      <c r="I22" s="111" t="str">
        <f>IF('[3]IR Data'!C9="Y",+"Minimum Seller Share (% of Total) on "&amp;TEXT('[3]IR Data'!C10,"dd mmmm yyyy"),+"Minimum Seller Share (% of Total) on "&amp;TEXT('[3]IR Data'!C5,"dd mmmm yyyy"))</f>
        <v>Minimum Seller Share (% of Total) on 08 marzo yyyy</v>
      </c>
      <c r="J22" s="636"/>
      <c r="K22" s="647"/>
      <c r="L22" s="153" t="s">
        <v>563</v>
      </c>
      <c r="M22" s="335">
        <v>6.6043204464480421E-2</v>
      </c>
    </row>
    <row r="23" spans="2:13" ht="30.75" customHeight="1" thickBot="1" x14ac:dyDescent="0.25">
      <c r="I23" s="668" t="s">
        <v>572</v>
      </c>
      <c r="J23" s="668"/>
      <c r="K23" s="668"/>
      <c r="L23" s="668"/>
      <c r="M23" s="668"/>
    </row>
    <row r="24" spans="2:13" ht="36" customHeight="1" x14ac:dyDescent="0.2">
      <c r="B24" s="662" t="s">
        <v>575</v>
      </c>
      <c r="C24" s="663"/>
      <c r="D24" s="580" t="s">
        <v>11</v>
      </c>
      <c r="E24" s="336" t="s">
        <v>12</v>
      </c>
      <c r="F24" s="336" t="s">
        <v>13</v>
      </c>
      <c r="G24" s="336" t="s">
        <v>14</v>
      </c>
      <c r="H24" s="337" t="s">
        <v>15</v>
      </c>
      <c r="I24" s="669"/>
      <c r="J24" s="669"/>
      <c r="K24" s="669"/>
      <c r="L24" s="669"/>
      <c r="M24" s="669"/>
    </row>
    <row r="25" spans="2:13" ht="12.75" thickBot="1" x14ac:dyDescent="0.25">
      <c r="B25" s="326"/>
      <c r="C25" s="328"/>
      <c r="D25" s="338"/>
      <c r="E25" s="339" t="s">
        <v>16</v>
      </c>
      <c r="F25" s="339" t="s">
        <v>16</v>
      </c>
      <c r="G25" s="340" t="s">
        <v>17</v>
      </c>
      <c r="H25" s="340" t="s">
        <v>17</v>
      </c>
      <c r="L25" s="135"/>
      <c r="M25" s="635"/>
    </row>
    <row r="26" spans="2:13" x14ac:dyDescent="0.2">
      <c r="B26" s="577" t="s">
        <v>18</v>
      </c>
      <c r="C26" s="59"/>
      <c r="D26" s="341">
        <v>122448</v>
      </c>
      <c r="E26" s="341">
        <v>12696458658.219999</v>
      </c>
      <c r="F26" s="342">
        <v>0</v>
      </c>
      <c r="G26" s="343">
        <v>96.39</v>
      </c>
      <c r="H26" s="344">
        <v>95.9</v>
      </c>
    </row>
    <row r="27" spans="2:13" x14ac:dyDescent="0.2">
      <c r="B27" s="577" t="s">
        <v>328</v>
      </c>
      <c r="C27" s="65"/>
      <c r="D27" s="345">
        <v>1771</v>
      </c>
      <c r="E27" s="345">
        <v>208410990.22</v>
      </c>
      <c r="F27" s="346">
        <v>1354995.51</v>
      </c>
      <c r="G27" s="347">
        <v>1.39</v>
      </c>
      <c r="H27" s="348">
        <v>1.57</v>
      </c>
    </row>
    <row r="28" spans="2:13" x14ac:dyDescent="0.2">
      <c r="B28" s="577" t="s">
        <v>329</v>
      </c>
      <c r="C28" s="65"/>
      <c r="D28" s="345">
        <v>863</v>
      </c>
      <c r="E28" s="345">
        <v>99669131.340000004</v>
      </c>
      <c r="F28" s="346">
        <v>1244483.48</v>
      </c>
      <c r="G28" s="347">
        <v>0.68</v>
      </c>
      <c r="H28" s="348">
        <v>0.75</v>
      </c>
    </row>
    <row r="29" spans="2:13" x14ac:dyDescent="0.2">
      <c r="B29" s="577" t="s">
        <v>330</v>
      </c>
      <c r="C29" s="65"/>
      <c r="D29" s="345">
        <v>537</v>
      </c>
      <c r="E29" s="345">
        <v>65153683.590000004</v>
      </c>
      <c r="F29" s="346">
        <v>1063883.5900000001</v>
      </c>
      <c r="G29" s="347">
        <v>0.42</v>
      </c>
      <c r="H29" s="348">
        <v>0.49</v>
      </c>
    </row>
    <row r="30" spans="2:13" x14ac:dyDescent="0.2">
      <c r="B30" s="577" t="s">
        <v>331</v>
      </c>
      <c r="C30" s="65"/>
      <c r="D30" s="345">
        <v>338</v>
      </c>
      <c r="E30" s="345">
        <v>39822410.770000003</v>
      </c>
      <c r="F30" s="346">
        <v>829704.96</v>
      </c>
      <c r="G30" s="347">
        <v>0.27</v>
      </c>
      <c r="H30" s="348">
        <v>0.3</v>
      </c>
    </row>
    <row r="31" spans="2:13" x14ac:dyDescent="0.2">
      <c r="B31" s="577" t="s">
        <v>332</v>
      </c>
      <c r="C31" s="65"/>
      <c r="D31" s="345">
        <v>236</v>
      </c>
      <c r="E31" s="345">
        <v>30835507.809999999</v>
      </c>
      <c r="F31" s="346">
        <v>791182.43</v>
      </c>
      <c r="G31" s="347">
        <v>0.19</v>
      </c>
      <c r="H31" s="348">
        <v>0.23</v>
      </c>
    </row>
    <row r="32" spans="2:13" x14ac:dyDescent="0.2">
      <c r="B32" s="577" t="s">
        <v>333</v>
      </c>
      <c r="C32" s="147"/>
      <c r="D32" s="346">
        <v>208</v>
      </c>
      <c r="E32" s="346">
        <v>25364040.32</v>
      </c>
      <c r="F32" s="346">
        <v>737276.88</v>
      </c>
      <c r="G32" s="347">
        <v>0.16</v>
      </c>
      <c r="H32" s="348">
        <v>0.19</v>
      </c>
    </row>
    <row r="33" spans="2:14" x14ac:dyDescent="0.2">
      <c r="B33" s="577" t="s">
        <v>334</v>
      </c>
      <c r="C33" s="147"/>
      <c r="D33" s="346">
        <v>148</v>
      </c>
      <c r="E33" s="346">
        <v>16952075.25</v>
      </c>
      <c r="F33" s="346">
        <v>567288.02</v>
      </c>
      <c r="G33" s="347">
        <v>0.12</v>
      </c>
      <c r="H33" s="348">
        <v>0.13</v>
      </c>
    </row>
    <row r="34" spans="2:14" x14ac:dyDescent="0.2">
      <c r="B34" s="577" t="s">
        <v>335</v>
      </c>
      <c r="C34" s="147"/>
      <c r="D34" s="346">
        <v>100</v>
      </c>
      <c r="E34" s="346">
        <v>12433158.310000001</v>
      </c>
      <c r="F34" s="346">
        <v>423820.92</v>
      </c>
      <c r="G34" s="347">
        <v>0.08</v>
      </c>
      <c r="H34" s="348">
        <v>0.09</v>
      </c>
    </row>
    <row r="35" spans="2:14" x14ac:dyDescent="0.2">
      <c r="B35" s="577" t="s">
        <v>336</v>
      </c>
      <c r="C35" s="147"/>
      <c r="D35" s="346">
        <v>59</v>
      </c>
      <c r="E35" s="346">
        <v>6462803.5700000003</v>
      </c>
      <c r="F35" s="346">
        <v>254408.37</v>
      </c>
      <c r="G35" s="347">
        <v>0.05</v>
      </c>
      <c r="H35" s="348">
        <v>0.05</v>
      </c>
      <c r="I35" s="331"/>
    </row>
    <row r="36" spans="2:14" x14ac:dyDescent="0.2">
      <c r="B36" s="577" t="s">
        <v>337</v>
      </c>
      <c r="C36" s="147"/>
      <c r="D36" s="346">
        <v>48</v>
      </c>
      <c r="E36" s="346">
        <v>5143914.78</v>
      </c>
      <c r="F36" s="346">
        <v>230622.17</v>
      </c>
      <c r="G36" s="347">
        <v>0.04</v>
      </c>
      <c r="H36" s="348">
        <v>0.04</v>
      </c>
    </row>
    <row r="37" spans="2:14" x14ac:dyDescent="0.2">
      <c r="B37" s="577" t="s">
        <v>338</v>
      </c>
      <c r="C37" s="147"/>
      <c r="D37" s="346">
        <v>44</v>
      </c>
      <c r="E37" s="346">
        <v>5265682.46</v>
      </c>
      <c r="F37" s="346">
        <v>279624.64</v>
      </c>
      <c r="G37" s="347">
        <v>0.03</v>
      </c>
      <c r="H37" s="348">
        <v>0.04</v>
      </c>
    </row>
    <row r="38" spans="2:14" ht="12.75" thickBot="1" x14ac:dyDescent="0.25">
      <c r="B38" s="577" t="s">
        <v>19</v>
      </c>
      <c r="C38" s="149"/>
      <c r="D38" s="346">
        <v>236</v>
      </c>
      <c r="E38" s="346">
        <v>27534900.609999999</v>
      </c>
      <c r="F38" s="346">
        <v>2223814.27</v>
      </c>
      <c r="G38" s="347">
        <v>0.19</v>
      </c>
      <c r="H38" s="348">
        <v>0.21</v>
      </c>
      <c r="I38" s="353"/>
      <c r="J38" s="353"/>
      <c r="K38" s="353"/>
      <c r="L38" s="353"/>
      <c r="M38" s="353"/>
    </row>
    <row r="39" spans="2:14" ht="12.75" thickBot="1" x14ac:dyDescent="0.25">
      <c r="B39" s="74" t="s">
        <v>20</v>
      </c>
      <c r="C39" s="349"/>
      <c r="D39" s="350">
        <v>127036</v>
      </c>
      <c r="E39" s="350">
        <v>13239506957.25</v>
      </c>
      <c r="F39" s="350">
        <v>10001105.239999998</v>
      </c>
      <c r="G39" s="351">
        <v>100</v>
      </c>
      <c r="H39" s="352">
        <v>100</v>
      </c>
    </row>
    <row r="40" spans="2:14" s="353" customFormat="1" x14ac:dyDescent="0.2">
      <c r="I40" s="1"/>
      <c r="J40" s="1"/>
      <c r="K40" s="1"/>
      <c r="L40" s="1"/>
      <c r="M40" s="1"/>
    </row>
    <row r="41" spans="2:14" ht="12.75" thickBot="1" x14ac:dyDescent="0.25">
      <c r="G41" s="52"/>
      <c r="H41" s="52"/>
    </row>
    <row r="42" spans="2:14" ht="12" customHeight="1" x14ac:dyDescent="0.2">
      <c r="B42" s="317" t="s">
        <v>576</v>
      </c>
      <c r="C42" s="354"/>
      <c r="D42" s="580" t="s">
        <v>11</v>
      </c>
      <c r="E42" s="336" t="s">
        <v>247</v>
      </c>
      <c r="G42" s="52"/>
      <c r="H42" s="52"/>
    </row>
    <row r="43" spans="2:14" ht="12.75" thickBot="1" x14ac:dyDescent="0.25">
      <c r="B43" s="355"/>
      <c r="C43" s="356"/>
      <c r="D43" s="357"/>
      <c r="E43" s="340" t="s">
        <v>16</v>
      </c>
      <c r="G43" s="52"/>
      <c r="H43" s="52"/>
    </row>
    <row r="44" spans="2:14" x14ac:dyDescent="0.2">
      <c r="B44" s="576"/>
      <c r="C44" s="59"/>
      <c r="D44" s="210"/>
      <c r="E44" s="211"/>
      <c r="G44" s="52"/>
      <c r="H44" s="52"/>
      <c r="L44" s="67"/>
      <c r="M44" s="68"/>
    </row>
    <row r="45" spans="2:14" x14ac:dyDescent="0.2">
      <c r="B45" s="577" t="s">
        <v>248</v>
      </c>
      <c r="C45" s="65"/>
      <c r="D45" s="358">
        <v>14</v>
      </c>
      <c r="E45" s="358">
        <v>1207456.67</v>
      </c>
      <c r="F45"/>
      <c r="G45" s="52"/>
      <c r="H45" s="52"/>
      <c r="L45" s="67"/>
      <c r="M45" s="70"/>
      <c r="N45" s="69"/>
    </row>
    <row r="46" spans="2:14" x14ac:dyDescent="0.2">
      <c r="B46" s="577" t="s">
        <v>249</v>
      </c>
      <c r="C46" s="65"/>
      <c r="D46" s="358">
        <v>2388</v>
      </c>
      <c r="E46" s="358">
        <v>259084845.73000011</v>
      </c>
      <c r="F46"/>
      <c r="G46" s="52"/>
      <c r="H46" s="52"/>
      <c r="L46" s="67"/>
      <c r="M46" s="70"/>
      <c r="N46" s="69"/>
    </row>
    <row r="47" spans="2:14" ht="12.75" thickBot="1" x14ac:dyDescent="0.25">
      <c r="B47" s="66"/>
      <c r="C47" s="60"/>
      <c r="D47" s="212"/>
      <c r="E47" s="213"/>
      <c r="G47" s="137"/>
      <c r="H47" s="137"/>
      <c r="L47" s="67"/>
      <c r="M47" s="70"/>
      <c r="N47" s="69"/>
    </row>
    <row r="48" spans="2:14" x14ac:dyDescent="0.2">
      <c r="B48" s="54" t="s">
        <v>253</v>
      </c>
      <c r="C48" s="55"/>
      <c r="D48" s="55"/>
      <c r="G48" s="137"/>
      <c r="H48" s="137"/>
      <c r="L48" s="67"/>
      <c r="M48" s="70"/>
      <c r="N48" s="69"/>
    </row>
    <row r="49" spans="2:14" ht="12.75" thickBot="1" x14ac:dyDescent="0.25">
      <c r="B49" s="54"/>
      <c r="C49" s="137"/>
      <c r="D49" s="136"/>
      <c r="E49" s="136"/>
      <c r="F49" s="134"/>
      <c r="G49" s="137"/>
      <c r="H49" s="137"/>
      <c r="L49" s="72"/>
      <c r="M49" s="72"/>
      <c r="N49" s="69"/>
    </row>
    <row r="50" spans="2:14" ht="12" customHeight="1" x14ac:dyDescent="0.2">
      <c r="B50" s="664" t="s">
        <v>577</v>
      </c>
      <c r="C50" s="665"/>
      <c r="D50" s="580" t="s">
        <v>11</v>
      </c>
      <c r="E50" s="336" t="s">
        <v>26</v>
      </c>
      <c r="F50" s="134"/>
      <c r="G50" s="137"/>
      <c r="H50" s="137"/>
      <c r="N50" s="69"/>
    </row>
    <row r="51" spans="2:14" ht="12.75" thickBot="1" x14ac:dyDescent="0.25">
      <c r="B51" s="666"/>
      <c r="C51" s="667"/>
      <c r="D51" s="357"/>
      <c r="E51" s="340" t="s">
        <v>16</v>
      </c>
      <c r="F51" s="134"/>
      <c r="G51" s="137"/>
      <c r="H51" s="137"/>
      <c r="N51" s="69"/>
    </row>
    <row r="52" spans="2:14" ht="12" customHeight="1" x14ac:dyDescent="0.2">
      <c r="B52" s="58"/>
      <c r="C52" s="59"/>
      <c r="D52" s="57"/>
      <c r="E52" s="47"/>
      <c r="F52" s="134"/>
      <c r="G52" s="137"/>
      <c r="H52" s="137"/>
      <c r="N52" s="72"/>
    </row>
    <row r="53" spans="2:14" x14ac:dyDescent="0.2">
      <c r="B53" s="577" t="s">
        <v>27</v>
      </c>
      <c r="C53" s="65"/>
      <c r="D53" s="358">
        <v>1932</v>
      </c>
      <c r="E53" s="360">
        <v>62208772.75</v>
      </c>
      <c r="F53"/>
      <c r="G53" s="137"/>
      <c r="H53" s="137"/>
    </row>
    <row r="54" spans="2:14" x14ac:dyDescent="0.2">
      <c r="B54" s="577" t="s">
        <v>28</v>
      </c>
      <c r="C54" s="65"/>
      <c r="D54" s="358">
        <v>18</v>
      </c>
      <c r="E54" s="360">
        <v>446011.23999999464</v>
      </c>
      <c r="F54"/>
      <c r="G54" s="137"/>
      <c r="H54" s="137"/>
    </row>
    <row r="55" spans="2:14" x14ac:dyDescent="0.2">
      <c r="B55" s="577" t="s">
        <v>29</v>
      </c>
      <c r="C55" s="65"/>
      <c r="D55" s="358">
        <v>1950</v>
      </c>
      <c r="E55" s="360">
        <v>62654783.989999995</v>
      </c>
      <c r="F55"/>
      <c r="G55" s="137"/>
      <c r="H55" s="137"/>
    </row>
    <row r="56" spans="2:14" ht="12.75" thickBot="1" x14ac:dyDescent="0.25">
      <c r="B56" s="76"/>
      <c r="C56" s="60"/>
      <c r="D56" s="75"/>
      <c r="E56" s="71"/>
      <c r="F56" s="137"/>
      <c r="G56" s="137"/>
      <c r="H56" s="137"/>
    </row>
    <row r="57" spans="2:14" ht="12.75" thickBot="1" x14ac:dyDescent="0.25">
      <c r="F57" s="137"/>
      <c r="G57" s="137"/>
      <c r="H57" s="137"/>
    </row>
    <row r="58" spans="2:14" x14ac:dyDescent="0.2">
      <c r="B58" s="317" t="s">
        <v>578</v>
      </c>
      <c r="C58" s="354"/>
      <c r="D58" s="580" t="s">
        <v>11</v>
      </c>
      <c r="E58" s="336" t="s">
        <v>12</v>
      </c>
      <c r="F58" s="137"/>
      <c r="G58" s="137"/>
      <c r="H58" s="137"/>
    </row>
    <row r="59" spans="2:14" ht="12.75" thickBot="1" x14ac:dyDescent="0.25">
      <c r="B59" s="361"/>
      <c r="C59" s="362"/>
      <c r="D59" s="339"/>
      <c r="E59" s="339" t="s">
        <v>16</v>
      </c>
      <c r="F59" s="137"/>
      <c r="G59" s="137"/>
      <c r="H59" s="137"/>
      <c r="N59" s="137"/>
    </row>
    <row r="60" spans="2:14" x14ac:dyDescent="0.2">
      <c r="B60" s="363"/>
      <c r="C60" s="364"/>
      <c r="D60" s="365"/>
      <c r="E60" s="366"/>
      <c r="F60" s="137"/>
      <c r="G60" s="137"/>
      <c r="H60" s="137"/>
      <c r="N60" s="137"/>
    </row>
    <row r="61" spans="2:14" ht="12" customHeight="1" x14ac:dyDescent="0.2">
      <c r="B61" s="49" t="s">
        <v>21</v>
      </c>
      <c r="C61" s="65"/>
      <c r="D61" s="367">
        <v>4194</v>
      </c>
      <c r="E61" s="367">
        <v>483769576.72000057</v>
      </c>
      <c r="F61"/>
      <c r="G61" s="137"/>
      <c r="H61" s="137"/>
    </row>
    <row r="62" spans="2:14" x14ac:dyDescent="0.2">
      <c r="B62" s="577"/>
      <c r="C62" s="65"/>
      <c r="D62" s="358"/>
      <c r="E62" s="367"/>
      <c r="F62" s="137"/>
      <c r="G62" s="137"/>
      <c r="H62" s="137"/>
    </row>
    <row r="63" spans="2:14" x14ac:dyDescent="0.2">
      <c r="B63" s="577" t="s">
        <v>22</v>
      </c>
      <c r="C63" s="65"/>
      <c r="D63" s="358">
        <v>19</v>
      </c>
      <c r="E63" s="367">
        <v>2604280.0799999833</v>
      </c>
      <c r="F63"/>
      <c r="G63" s="137"/>
      <c r="H63" s="137"/>
    </row>
    <row r="64" spans="2:14" x14ac:dyDescent="0.2">
      <c r="B64" s="577" t="s">
        <v>23</v>
      </c>
      <c r="C64" s="65"/>
      <c r="D64" s="358">
        <v>18</v>
      </c>
      <c r="E64" s="368">
        <v>2232182.7200000286</v>
      </c>
      <c r="F64"/>
      <c r="G64" s="137"/>
      <c r="H64" s="137"/>
    </row>
    <row r="65" spans="2:14" x14ac:dyDescent="0.2">
      <c r="B65" s="577" t="s">
        <v>24</v>
      </c>
      <c r="C65" s="65"/>
      <c r="D65" s="358">
        <v>78</v>
      </c>
      <c r="E65" s="367">
        <v>10141958.63999939</v>
      </c>
      <c r="F65"/>
      <c r="G65" s="137"/>
      <c r="H65" s="137"/>
    </row>
    <row r="66" spans="2:14" x14ac:dyDescent="0.2">
      <c r="B66" s="577"/>
      <c r="C66" s="65"/>
      <c r="D66" s="358"/>
      <c r="E66" s="367"/>
      <c r="F66" s="137"/>
      <c r="G66" s="137"/>
      <c r="H66" s="137"/>
    </row>
    <row r="67" spans="2:14" x14ac:dyDescent="0.2">
      <c r="B67" s="577" t="s">
        <v>25</v>
      </c>
      <c r="C67" s="65"/>
      <c r="D67" s="358">
        <v>4116</v>
      </c>
      <c r="E67" s="367">
        <v>473654800.88000059</v>
      </c>
      <c r="F67" s="483"/>
      <c r="G67" s="137"/>
      <c r="H67" s="137"/>
    </row>
    <row r="68" spans="2:14" ht="12.75" thickBot="1" x14ac:dyDescent="0.25">
      <c r="B68" s="66"/>
      <c r="C68" s="60"/>
      <c r="D68" s="62"/>
      <c r="E68" s="56"/>
      <c r="F68" s="137"/>
      <c r="G68" s="137"/>
      <c r="H68" s="137"/>
      <c r="N68" s="137"/>
    </row>
    <row r="69" spans="2:14" x14ac:dyDescent="0.2">
      <c r="B69" s="54"/>
      <c r="C69" s="137"/>
      <c r="D69" s="55"/>
      <c r="E69" s="68"/>
      <c r="F69" s="137"/>
      <c r="G69" s="137"/>
      <c r="H69" s="137"/>
    </row>
    <row r="70" spans="2:14" x14ac:dyDescent="0.2">
      <c r="B70" s="54"/>
      <c r="C70" s="137"/>
      <c r="D70" s="55"/>
      <c r="E70" s="55"/>
      <c r="F70" s="137"/>
      <c r="G70" s="137"/>
      <c r="H70" s="137"/>
    </row>
    <row r="71" spans="2:14" x14ac:dyDescent="0.2">
      <c r="B71" s="54"/>
      <c r="C71" s="137"/>
      <c r="D71" s="55"/>
      <c r="E71" s="55"/>
      <c r="F71" s="137"/>
      <c r="G71" s="137"/>
      <c r="H71" s="137"/>
    </row>
    <row r="72" spans="2:14" x14ac:dyDescent="0.2">
      <c r="B72" s="54"/>
      <c r="C72" s="137"/>
      <c r="D72" s="55"/>
      <c r="E72" s="55"/>
      <c r="F72" s="137"/>
      <c r="G72" s="137"/>
      <c r="H72" s="137"/>
    </row>
    <row r="73" spans="2:14" x14ac:dyDescent="0.2">
      <c r="B73" s="137"/>
      <c r="C73" s="137"/>
      <c r="D73" s="137"/>
      <c r="E73" s="137"/>
      <c r="F73" s="137"/>
      <c r="G73" s="137"/>
      <c r="H73" s="137"/>
    </row>
  </sheetData>
  <mergeCells count="3">
    <mergeCell ref="B24:C24"/>
    <mergeCell ref="B50:C51"/>
    <mergeCell ref="I23:M24"/>
  </mergeCells>
  <conditionalFormatting sqref="D37:E37 D39:E39">
    <cfRule type="cellIs" dxfId="0" priority="4" stopIfTrue="1" operator="equal">
      <formula>" "</formula>
    </cfRule>
  </conditionalFormatting>
  <pageMargins left="0.70866141732283472" right="0.70866141732283472" top="0.74803149606299213" bottom="0.74803149606299213" header="0.31496062992125984" footer="0.31496062992125984"/>
  <pageSetup paperSize="9" scale="59" orientation="landscape" r:id="rId1"/>
  <headerFooter>
    <oddHeader>&amp;CHolmes Master Trust Investor Report - March 2012</oddHead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view="pageLayout" topLeftCell="B13" zoomScale="85" zoomScaleNormal="100" zoomScalePageLayoutView="85" workbookViewId="0">
      <selection activeCell="L15" sqref="L15"/>
    </sheetView>
  </sheetViews>
  <sheetFormatPr baseColWidth="10" defaultColWidth="23.85546875" defaultRowHeight="12.75" x14ac:dyDescent="0.2"/>
  <cols>
    <col min="1" max="1" width="5.7109375" style="28" customWidth="1"/>
    <col min="2" max="2" width="41.140625" customWidth="1"/>
    <col min="3" max="3" width="9.140625" customWidth="1"/>
    <col min="4" max="7" width="18.28515625" customWidth="1"/>
    <col min="8" max="8" width="5.7109375" customWidth="1"/>
    <col min="9" max="9" width="58.140625" customWidth="1"/>
    <col min="10" max="12" width="21.140625" customWidth="1"/>
  </cols>
  <sheetData>
    <row r="1" spans="2:13" ht="13.5" thickBot="1" x14ac:dyDescent="0.25"/>
    <row r="2" spans="2:13" x14ac:dyDescent="0.2">
      <c r="B2" s="579" t="s">
        <v>37</v>
      </c>
      <c r="C2" s="354"/>
      <c r="D2" s="580" t="s">
        <v>11</v>
      </c>
      <c r="E2" s="336" t="s">
        <v>17</v>
      </c>
      <c r="F2" s="579" t="s">
        <v>12</v>
      </c>
      <c r="G2" s="336" t="s">
        <v>17</v>
      </c>
      <c r="I2" s="359"/>
      <c r="J2" s="336" t="s">
        <v>31</v>
      </c>
      <c r="K2" s="337" t="s">
        <v>12</v>
      </c>
    </row>
    <row r="3" spans="2:13" ht="13.5" thickBot="1" x14ac:dyDescent="0.25">
      <c r="B3" s="361" t="s">
        <v>38</v>
      </c>
      <c r="C3" s="362"/>
      <c r="D3" s="338" t="s">
        <v>56</v>
      </c>
      <c r="E3" s="339" t="s">
        <v>39</v>
      </c>
      <c r="F3" s="361" t="s">
        <v>16</v>
      </c>
      <c r="G3" s="339" t="s">
        <v>40</v>
      </c>
      <c r="I3" s="369" t="s">
        <v>30</v>
      </c>
      <c r="J3" s="370" t="s">
        <v>32</v>
      </c>
      <c r="K3" s="370" t="s">
        <v>32</v>
      </c>
    </row>
    <row r="4" spans="2:13" ht="13.5" thickBot="1" x14ac:dyDescent="0.25">
      <c r="B4" s="677" t="s">
        <v>43</v>
      </c>
      <c r="C4" s="678"/>
      <c r="D4" s="371">
        <v>981</v>
      </c>
      <c r="E4" s="372">
        <v>0.77</v>
      </c>
      <c r="F4" s="373">
        <v>49635910.850000001</v>
      </c>
      <c r="G4" s="374">
        <v>0.37</v>
      </c>
      <c r="I4" s="361"/>
      <c r="J4" s="375"/>
      <c r="K4" s="339" t="s">
        <v>16</v>
      </c>
    </row>
    <row r="5" spans="2:13" x14ac:dyDescent="0.2">
      <c r="B5" s="679" t="s">
        <v>42</v>
      </c>
      <c r="C5" s="680"/>
      <c r="D5" s="376">
        <v>31499</v>
      </c>
      <c r="E5" s="372">
        <v>24.78</v>
      </c>
      <c r="F5" s="377">
        <v>3474420717.5599999</v>
      </c>
      <c r="G5" s="378">
        <v>26.22</v>
      </c>
      <c r="I5" s="576" t="s">
        <v>33</v>
      </c>
      <c r="J5" s="379">
        <v>0</v>
      </c>
      <c r="K5" s="380">
        <v>0</v>
      </c>
    </row>
    <row r="6" spans="2:13" x14ac:dyDescent="0.2">
      <c r="B6" s="679" t="s">
        <v>41</v>
      </c>
      <c r="C6" s="680"/>
      <c r="D6" s="376">
        <v>40895</v>
      </c>
      <c r="E6" s="372">
        <v>32.17</v>
      </c>
      <c r="F6" s="377">
        <v>4291811072.21</v>
      </c>
      <c r="G6" s="378">
        <v>32.39</v>
      </c>
      <c r="I6" s="588" t="s">
        <v>519</v>
      </c>
      <c r="J6" s="381">
        <v>1046</v>
      </c>
      <c r="K6" s="381">
        <v>128300009.70000023</v>
      </c>
    </row>
    <row r="7" spans="2:13" ht="13.5" thickBot="1" x14ac:dyDescent="0.25">
      <c r="B7" s="679" t="s">
        <v>44</v>
      </c>
      <c r="C7" s="680"/>
      <c r="D7" s="376">
        <v>53731</v>
      </c>
      <c r="E7" s="372">
        <v>42.27</v>
      </c>
      <c r="F7" s="377">
        <v>5433782082.3000002</v>
      </c>
      <c r="G7" s="378">
        <v>41.01</v>
      </c>
      <c r="I7" s="66" t="s">
        <v>34</v>
      </c>
      <c r="J7" s="382">
        <v>688</v>
      </c>
      <c r="K7" s="382">
        <v>72664242.560000002</v>
      </c>
    </row>
    <row r="8" spans="2:13" ht="13.5" thickBot="1" x14ac:dyDescent="0.25">
      <c r="B8" s="577" t="s">
        <v>155</v>
      </c>
      <c r="C8" s="578"/>
      <c r="D8" s="376">
        <v>8</v>
      </c>
      <c r="E8" s="372">
        <v>0.01</v>
      </c>
      <c r="F8" s="377">
        <v>-867.03</v>
      </c>
      <c r="G8" s="378">
        <v>0</v>
      </c>
      <c r="I8" s="383"/>
      <c r="J8" s="383"/>
      <c r="K8" s="383"/>
    </row>
    <row r="9" spans="2:13" ht="13.5" thickBot="1" x14ac:dyDescent="0.25">
      <c r="B9" s="672" t="s">
        <v>20</v>
      </c>
      <c r="C9" s="673"/>
      <c r="D9" s="384">
        <v>127114</v>
      </c>
      <c r="E9" s="385">
        <v>100</v>
      </c>
      <c r="F9" s="386">
        <v>13249648915.889999</v>
      </c>
      <c r="G9" s="352">
        <v>100</v>
      </c>
      <c r="I9" s="387"/>
      <c r="J9" s="387"/>
      <c r="K9" s="387"/>
    </row>
    <row r="10" spans="2:13" ht="13.5" thickBot="1" x14ac:dyDescent="0.25">
      <c r="B10" s="138"/>
      <c r="C10" s="79"/>
      <c r="D10" s="139"/>
      <c r="E10" s="140"/>
      <c r="F10" s="139"/>
      <c r="G10" s="140"/>
      <c r="I10" s="141"/>
      <c r="J10" s="141"/>
      <c r="K10" s="141"/>
      <c r="L10" s="141"/>
    </row>
    <row r="11" spans="2:13" ht="24.75" thickBot="1" x14ac:dyDescent="0.25">
      <c r="H11" s="51"/>
      <c r="I11" s="388" t="s">
        <v>250</v>
      </c>
      <c r="J11" s="388" t="s">
        <v>254</v>
      </c>
      <c r="K11" s="388" t="s">
        <v>255</v>
      </c>
      <c r="L11" s="389" t="s">
        <v>256</v>
      </c>
      <c r="M11" s="141"/>
    </row>
    <row r="12" spans="2:13" ht="13.5" thickBot="1" x14ac:dyDescent="0.25">
      <c r="B12" s="575" t="s">
        <v>49</v>
      </c>
      <c r="C12" s="354"/>
      <c r="D12" s="580" t="s">
        <v>11</v>
      </c>
      <c r="E12" s="337" t="s">
        <v>17</v>
      </c>
      <c r="F12" s="575" t="s">
        <v>12</v>
      </c>
      <c r="G12" s="337" t="s">
        <v>17</v>
      </c>
      <c r="H12" s="221"/>
      <c r="I12" s="390"/>
      <c r="J12" s="391" t="s">
        <v>17</v>
      </c>
      <c r="K12" s="391" t="s">
        <v>17</v>
      </c>
      <c r="L12" s="392" t="s">
        <v>17</v>
      </c>
    </row>
    <row r="13" spans="2:13" ht="13.5" thickBot="1" x14ac:dyDescent="0.25">
      <c r="B13" s="355" t="s">
        <v>38</v>
      </c>
      <c r="C13" s="356"/>
      <c r="D13" s="338" t="s">
        <v>56</v>
      </c>
      <c r="E13" s="340" t="s">
        <v>39</v>
      </c>
      <c r="F13" s="355" t="s">
        <v>16</v>
      </c>
      <c r="G13" s="340" t="s">
        <v>40</v>
      </c>
      <c r="H13" s="222"/>
      <c r="I13" s="396" t="s">
        <v>251</v>
      </c>
      <c r="J13" s="397"/>
      <c r="K13" s="397"/>
      <c r="L13" s="398"/>
    </row>
    <row r="14" spans="2:13" x14ac:dyDescent="0.2">
      <c r="B14" s="576" t="s">
        <v>51</v>
      </c>
      <c r="C14" s="393"/>
      <c r="D14" s="394">
        <v>57220</v>
      </c>
      <c r="E14" s="374">
        <v>45.01</v>
      </c>
      <c r="F14" s="395">
        <v>7518807412.9799995</v>
      </c>
      <c r="G14" s="374">
        <v>56.75</v>
      </c>
      <c r="I14" s="49" t="s">
        <v>35</v>
      </c>
      <c r="J14" s="402">
        <v>1.4565337487349003E-2</v>
      </c>
      <c r="K14" s="403">
        <v>5.4908855785884669E-2</v>
      </c>
      <c r="L14" s="404">
        <v>0.22835965964123595</v>
      </c>
    </row>
    <row r="15" spans="2:13" ht="13.5" thickBot="1" x14ac:dyDescent="0.25">
      <c r="B15" s="66" t="s">
        <v>50</v>
      </c>
      <c r="C15" s="399"/>
      <c r="D15" s="400">
        <v>69894</v>
      </c>
      <c r="E15" s="378">
        <v>54.98</v>
      </c>
      <c r="F15" s="401">
        <v>5730841502.9100008</v>
      </c>
      <c r="G15" s="378">
        <v>43.25</v>
      </c>
      <c r="I15" s="49" t="s">
        <v>36</v>
      </c>
      <c r="J15" s="407">
        <v>2.3775780645389991E-2</v>
      </c>
      <c r="K15" s="408">
        <v>6.0354272619418947E-2</v>
      </c>
      <c r="L15" s="409">
        <v>0.23822361347278109</v>
      </c>
    </row>
    <row r="16" spans="2:13" ht="13.5" thickBot="1" x14ac:dyDescent="0.25">
      <c r="B16" s="581" t="s">
        <v>20</v>
      </c>
      <c r="C16" s="81"/>
      <c r="D16" s="405">
        <v>127114</v>
      </c>
      <c r="E16" s="406">
        <v>100</v>
      </c>
      <c r="F16" s="405">
        <v>13249648915.889999</v>
      </c>
      <c r="G16" s="406">
        <v>100</v>
      </c>
      <c r="I16" s="396" t="s">
        <v>252</v>
      </c>
      <c r="J16" s="412"/>
      <c r="K16" s="413"/>
      <c r="L16" s="414"/>
    </row>
    <row r="17" spans="2:13" x14ac:dyDescent="0.2">
      <c r="B17" s="5"/>
      <c r="C17" s="141"/>
      <c r="D17" s="410"/>
      <c r="E17" s="411"/>
      <c r="F17" s="410"/>
      <c r="G17" s="411"/>
      <c r="H17" s="52"/>
      <c r="I17" s="49" t="s">
        <v>35</v>
      </c>
      <c r="J17" s="402">
        <v>1.0833449233267298E-2</v>
      </c>
      <c r="K17" s="403">
        <v>4.3970357313223407E-2</v>
      </c>
      <c r="L17" s="404">
        <v>0.20138554272351195</v>
      </c>
    </row>
    <row r="18" spans="2:13" ht="13.5" thickBot="1" x14ac:dyDescent="0.25">
      <c r="H18" s="52"/>
      <c r="I18" s="53" t="s">
        <v>36</v>
      </c>
      <c r="J18" s="407">
        <v>1.9302502857459936E-2</v>
      </c>
      <c r="K18" s="408">
        <v>5.0188140407576687E-2</v>
      </c>
      <c r="L18" s="409">
        <v>0.21456877498518279</v>
      </c>
    </row>
    <row r="19" spans="2:13" x14ac:dyDescent="0.2">
      <c r="B19" s="579" t="s">
        <v>52</v>
      </c>
      <c r="C19" s="354"/>
      <c r="D19" s="580" t="s">
        <v>11</v>
      </c>
      <c r="E19" s="336" t="s">
        <v>17</v>
      </c>
      <c r="F19" s="579" t="s">
        <v>12</v>
      </c>
      <c r="G19" s="336" t="s">
        <v>17</v>
      </c>
      <c r="H19" s="221"/>
      <c r="I19" s="415"/>
      <c r="J19" s="415"/>
      <c r="K19" s="415"/>
      <c r="L19" s="415"/>
      <c r="M19" s="141"/>
    </row>
    <row r="20" spans="2:13" ht="13.5" thickBot="1" x14ac:dyDescent="0.25">
      <c r="B20" s="355" t="s">
        <v>38</v>
      </c>
      <c r="C20" s="356"/>
      <c r="D20" s="338" t="s">
        <v>56</v>
      </c>
      <c r="E20" s="339" t="s">
        <v>39</v>
      </c>
      <c r="F20" s="361" t="s">
        <v>16</v>
      </c>
      <c r="G20" s="339" t="s">
        <v>40</v>
      </c>
      <c r="H20" s="222"/>
      <c r="I20" s="54"/>
      <c r="J20" s="223"/>
      <c r="K20" s="224"/>
      <c r="L20" s="223"/>
    </row>
    <row r="21" spans="2:13" ht="13.5" thickBot="1" x14ac:dyDescent="0.25">
      <c r="B21" s="576" t="s">
        <v>54</v>
      </c>
      <c r="C21" s="59"/>
      <c r="D21" s="416">
        <v>72409</v>
      </c>
      <c r="E21" s="378">
        <v>56.96</v>
      </c>
      <c r="F21" s="395">
        <v>7037131975.8199997</v>
      </c>
      <c r="G21" s="378">
        <v>53.11</v>
      </c>
    </row>
    <row r="22" spans="2:13" x14ac:dyDescent="0.2">
      <c r="B22" s="577" t="s">
        <v>53</v>
      </c>
      <c r="C22" s="65"/>
      <c r="D22" s="417">
        <v>50365</v>
      </c>
      <c r="E22" s="378">
        <v>39.619999999999997</v>
      </c>
      <c r="F22" s="401">
        <v>6048751358.3199997</v>
      </c>
      <c r="G22" s="378">
        <v>45.65</v>
      </c>
      <c r="I22" s="662" t="s">
        <v>156</v>
      </c>
      <c r="J22" s="674"/>
    </row>
    <row r="23" spans="2:13" ht="13.5" thickBot="1" x14ac:dyDescent="0.25">
      <c r="B23" s="577" t="s">
        <v>155</v>
      </c>
      <c r="C23" s="65"/>
      <c r="D23" s="417">
        <v>4340</v>
      </c>
      <c r="E23" s="378">
        <v>3.41</v>
      </c>
      <c r="F23" s="401">
        <v>163765581.75</v>
      </c>
      <c r="G23" s="378">
        <v>1.24</v>
      </c>
      <c r="I23" s="675"/>
      <c r="J23" s="676"/>
    </row>
    <row r="24" spans="2:13" ht="13.5" thickBot="1" x14ac:dyDescent="0.25">
      <c r="B24" s="581" t="s">
        <v>20</v>
      </c>
      <c r="C24" s="61"/>
      <c r="D24" s="418">
        <v>127114</v>
      </c>
      <c r="E24" s="419">
        <v>100</v>
      </c>
      <c r="F24" s="420">
        <v>13249648915.889999</v>
      </c>
      <c r="G24" s="419">
        <v>100</v>
      </c>
      <c r="I24" s="423" t="s">
        <v>45</v>
      </c>
      <c r="J24" s="424">
        <v>4.24E-2</v>
      </c>
    </row>
    <row r="25" spans="2:13" x14ac:dyDescent="0.2">
      <c r="B25" s="5"/>
      <c r="C25" s="135"/>
      <c r="D25" s="142"/>
      <c r="E25" s="143"/>
      <c r="F25" s="142"/>
      <c r="G25" s="143"/>
      <c r="H25" s="52"/>
      <c r="I25" s="427" t="s">
        <v>46</v>
      </c>
      <c r="J25" s="214">
        <v>39874</v>
      </c>
    </row>
    <row r="26" spans="2:13" ht="13.5" thickBot="1" x14ac:dyDescent="0.25">
      <c r="I26" s="427" t="s">
        <v>47</v>
      </c>
      <c r="J26" s="428">
        <v>4.6899999999999997E-2</v>
      </c>
      <c r="K26" s="130"/>
    </row>
    <row r="27" spans="2:13" ht="12.75" customHeight="1" thickBot="1" x14ac:dyDescent="0.25">
      <c r="B27" s="670" t="s">
        <v>55</v>
      </c>
      <c r="C27" s="671"/>
      <c r="D27" s="580" t="s">
        <v>11</v>
      </c>
      <c r="E27" s="336" t="s">
        <v>17</v>
      </c>
      <c r="F27" s="579" t="s">
        <v>12</v>
      </c>
      <c r="G27" s="336" t="s">
        <v>17</v>
      </c>
      <c r="I27" s="429" t="s">
        <v>48</v>
      </c>
      <c r="J27" s="215">
        <v>39846</v>
      </c>
      <c r="K27" s="130"/>
    </row>
    <row r="28" spans="2:13" ht="13.5" thickBot="1" x14ac:dyDescent="0.25">
      <c r="B28" s="361" t="s">
        <v>16</v>
      </c>
      <c r="C28" s="362"/>
      <c r="D28" s="338" t="s">
        <v>56</v>
      </c>
      <c r="E28" s="339" t="s">
        <v>39</v>
      </c>
      <c r="F28" s="361" t="s">
        <v>16</v>
      </c>
      <c r="G28" s="339" t="s">
        <v>40</v>
      </c>
    </row>
    <row r="29" spans="2:13" x14ac:dyDescent="0.2">
      <c r="B29" s="144" t="s">
        <v>157</v>
      </c>
      <c r="C29" s="145"/>
      <c r="D29" s="421">
        <v>36605</v>
      </c>
      <c r="E29" s="422">
        <v>28.8</v>
      </c>
      <c r="F29" s="421">
        <v>1019713982.46</v>
      </c>
      <c r="G29" s="422">
        <v>7.7</v>
      </c>
    </row>
    <row r="30" spans="2:13" ht="13.5" thickBot="1" x14ac:dyDescent="0.25">
      <c r="B30" s="146" t="s">
        <v>158</v>
      </c>
      <c r="C30" s="147"/>
      <c r="D30" s="425">
        <v>36577</v>
      </c>
      <c r="E30" s="426">
        <v>28.77</v>
      </c>
      <c r="F30" s="425">
        <v>2692810528.71</v>
      </c>
      <c r="G30" s="426">
        <v>20.32</v>
      </c>
      <c r="I30" s="594"/>
      <c r="J30" s="594"/>
      <c r="K30" s="156"/>
    </row>
    <row r="31" spans="2:13" x14ac:dyDescent="0.2">
      <c r="B31" s="146" t="s">
        <v>159</v>
      </c>
      <c r="C31" s="147"/>
      <c r="D31" s="425">
        <v>25700</v>
      </c>
      <c r="E31" s="426">
        <v>20.22</v>
      </c>
      <c r="F31" s="425">
        <v>3155837898.5</v>
      </c>
      <c r="G31" s="426">
        <v>23.82</v>
      </c>
      <c r="I31" s="632" t="s">
        <v>57</v>
      </c>
      <c r="J31" s="336" t="s">
        <v>11</v>
      </c>
      <c r="K31" s="336" t="s">
        <v>17</v>
      </c>
      <c r="L31" s="632" t="s">
        <v>12</v>
      </c>
      <c r="M31" s="336" t="s">
        <v>17</v>
      </c>
    </row>
    <row r="32" spans="2:13" ht="13.5" thickBot="1" x14ac:dyDescent="0.25">
      <c r="B32" s="146" t="s">
        <v>160</v>
      </c>
      <c r="C32" s="147"/>
      <c r="D32" s="425">
        <v>14302</v>
      </c>
      <c r="E32" s="426">
        <v>11.25</v>
      </c>
      <c r="F32" s="425">
        <v>2458483139.9000001</v>
      </c>
      <c r="G32" s="426">
        <v>18.559999999999999</v>
      </c>
      <c r="I32" s="355"/>
      <c r="J32" s="339" t="s">
        <v>56</v>
      </c>
      <c r="K32" s="339" t="s">
        <v>39</v>
      </c>
      <c r="L32" s="361" t="s">
        <v>16</v>
      </c>
      <c r="M32" s="339" t="s">
        <v>40</v>
      </c>
    </row>
    <row r="33" spans="2:13" x14ac:dyDescent="0.2">
      <c r="B33" s="146" t="s">
        <v>161</v>
      </c>
      <c r="C33" s="147"/>
      <c r="D33" s="425">
        <v>6825</v>
      </c>
      <c r="E33" s="426">
        <v>5.37</v>
      </c>
      <c r="F33" s="425">
        <v>1510601556.73</v>
      </c>
      <c r="G33" s="426">
        <v>11.4</v>
      </c>
      <c r="I33" s="630" t="s">
        <v>58</v>
      </c>
      <c r="J33" s="448">
        <v>5152</v>
      </c>
      <c r="K33" s="348">
        <v>4.05</v>
      </c>
      <c r="L33" s="345">
        <v>494211507.94</v>
      </c>
      <c r="M33" s="348">
        <f>'[3]Raw Strats'!E75</f>
        <v>3.73</v>
      </c>
    </row>
    <row r="34" spans="2:13" x14ac:dyDescent="0.2">
      <c r="B34" s="146" t="s">
        <v>162</v>
      </c>
      <c r="C34" s="147"/>
      <c r="D34" s="425">
        <v>3081</v>
      </c>
      <c r="E34" s="426">
        <v>2.42</v>
      </c>
      <c r="F34" s="425">
        <v>836553420.49000001</v>
      </c>
      <c r="G34" s="426">
        <v>6.31</v>
      </c>
      <c r="I34" s="631" t="s">
        <v>59</v>
      </c>
      <c r="J34" s="448">
        <v>5964</v>
      </c>
      <c r="K34" s="348">
        <v>4.6900000000000004</v>
      </c>
      <c r="L34" s="345">
        <v>522051365.85000002</v>
      </c>
      <c r="M34" s="348">
        <f>'[3]Raw Strats'!E76</f>
        <v>3.94</v>
      </c>
    </row>
    <row r="35" spans="2:13" x14ac:dyDescent="0.2">
      <c r="B35" s="146" t="s">
        <v>163</v>
      </c>
      <c r="C35" s="147"/>
      <c r="D35" s="425">
        <v>1687</v>
      </c>
      <c r="E35" s="426">
        <v>1.33</v>
      </c>
      <c r="F35" s="425">
        <v>542689062.87</v>
      </c>
      <c r="G35" s="426">
        <v>4.0999999999999996</v>
      </c>
      <c r="I35" s="631" t="s">
        <v>438</v>
      </c>
      <c r="J35" s="448">
        <v>25426</v>
      </c>
      <c r="K35" s="348">
        <v>20</v>
      </c>
      <c r="L35" s="345">
        <v>3601264510.5100002</v>
      </c>
      <c r="M35" s="348">
        <f>'[3]Raw Strats'!E77</f>
        <v>27.18</v>
      </c>
    </row>
    <row r="36" spans="2:13" x14ac:dyDescent="0.2">
      <c r="B36" s="146" t="s">
        <v>164</v>
      </c>
      <c r="C36" s="147"/>
      <c r="D36" s="425">
        <v>904</v>
      </c>
      <c r="E36" s="426">
        <v>0.71</v>
      </c>
      <c r="F36" s="425">
        <v>336178748.02999997</v>
      </c>
      <c r="G36" s="426">
        <v>2.54</v>
      </c>
      <c r="I36" s="631" t="s">
        <v>440</v>
      </c>
      <c r="J36" s="448">
        <v>4971</v>
      </c>
      <c r="K36" s="348">
        <v>3.91</v>
      </c>
      <c r="L36" s="345">
        <v>364973011.72000003</v>
      </c>
      <c r="M36" s="348">
        <f>'[3]Raw Strats'!E79</f>
        <v>2.75</v>
      </c>
    </row>
    <row r="37" spans="2:13" x14ac:dyDescent="0.2">
      <c r="B37" s="146" t="s">
        <v>165</v>
      </c>
      <c r="C37" s="147"/>
      <c r="D37" s="425">
        <v>578</v>
      </c>
      <c r="E37" s="426">
        <v>0.45</v>
      </c>
      <c r="F37" s="425">
        <v>243038520.55000001</v>
      </c>
      <c r="G37" s="426">
        <v>1.83</v>
      </c>
      <c r="I37" s="631" t="s">
        <v>60</v>
      </c>
      <c r="J37" s="448">
        <v>15523</v>
      </c>
      <c r="K37" s="348">
        <v>12.21</v>
      </c>
      <c r="L37" s="345">
        <v>1258573800.0999999</v>
      </c>
      <c r="M37" s="348">
        <f>'[3]Raw Strats'!E80</f>
        <v>9.5</v>
      </c>
    </row>
    <row r="38" spans="2:13" x14ac:dyDescent="0.2">
      <c r="B38" s="146" t="s">
        <v>166</v>
      </c>
      <c r="C38" s="147"/>
      <c r="D38" s="425">
        <v>368</v>
      </c>
      <c r="E38" s="426">
        <v>0.28999999999999998</v>
      </c>
      <c r="F38" s="425">
        <v>173949084.16</v>
      </c>
      <c r="G38" s="426">
        <v>1.31</v>
      </c>
      <c r="I38" s="631" t="s">
        <v>63</v>
      </c>
      <c r="J38" s="448">
        <v>7996</v>
      </c>
      <c r="K38" s="348">
        <v>6.29</v>
      </c>
      <c r="L38" s="345">
        <v>603753597.92999995</v>
      </c>
      <c r="M38" s="348">
        <f>'[3]Raw Strats'!E81</f>
        <v>4.5599999999999996</v>
      </c>
    </row>
    <row r="39" spans="2:13" x14ac:dyDescent="0.2">
      <c r="B39" s="146" t="s">
        <v>167</v>
      </c>
      <c r="C39" s="147"/>
      <c r="D39" s="425">
        <v>220</v>
      </c>
      <c r="E39" s="426">
        <v>0.17</v>
      </c>
      <c r="F39" s="425">
        <v>113651770.93000001</v>
      </c>
      <c r="G39" s="426">
        <v>0.86</v>
      </c>
      <c r="I39" s="631" t="s">
        <v>444</v>
      </c>
      <c r="J39" s="448">
        <v>28467</v>
      </c>
      <c r="K39" s="348">
        <v>22.39</v>
      </c>
      <c r="L39" s="345">
        <v>3425416505.46</v>
      </c>
      <c r="M39" s="348">
        <f>'[3]Raw Strats'!E82</f>
        <v>25.85</v>
      </c>
    </row>
    <row r="40" spans="2:13" x14ac:dyDescent="0.2">
      <c r="B40" s="146" t="s">
        <v>168</v>
      </c>
      <c r="C40" s="147"/>
      <c r="D40" s="425">
        <v>110</v>
      </c>
      <c r="E40" s="426">
        <v>0.09</v>
      </c>
      <c r="F40" s="425">
        <v>62652086.420000002</v>
      </c>
      <c r="G40" s="426">
        <v>0.47</v>
      </c>
      <c r="I40" s="631" t="s">
        <v>61</v>
      </c>
      <c r="J40" s="448">
        <v>10706</v>
      </c>
      <c r="K40" s="348">
        <v>8.42</v>
      </c>
      <c r="L40" s="345">
        <v>1117538702.8599999</v>
      </c>
      <c r="M40" s="348">
        <f>'[3]Raw Strats'!E83</f>
        <v>8.43</v>
      </c>
    </row>
    <row r="41" spans="2:13" x14ac:dyDescent="0.2">
      <c r="B41" s="146" t="s">
        <v>169</v>
      </c>
      <c r="C41" s="147"/>
      <c r="D41" s="425">
        <v>76</v>
      </c>
      <c r="E41" s="426">
        <v>0.06</v>
      </c>
      <c r="F41" s="425">
        <v>47389148.729999997</v>
      </c>
      <c r="G41" s="426">
        <v>0.36</v>
      </c>
      <c r="I41" s="631" t="s">
        <v>447</v>
      </c>
      <c r="J41" s="448">
        <v>5676</v>
      </c>
      <c r="K41" s="348">
        <v>4.47</v>
      </c>
      <c r="L41" s="345">
        <v>452207316.47000003</v>
      </c>
      <c r="M41" s="348">
        <f>'[3]Raw Strats'!E84</f>
        <v>3.41</v>
      </c>
    </row>
    <row r="42" spans="2:13" x14ac:dyDescent="0.2">
      <c r="B42" s="146" t="s">
        <v>170</v>
      </c>
      <c r="C42" s="147"/>
      <c r="D42" s="425">
        <v>42</v>
      </c>
      <c r="E42" s="426">
        <v>0.03</v>
      </c>
      <c r="F42" s="425">
        <v>28055002.300000001</v>
      </c>
      <c r="G42" s="426">
        <v>0.21</v>
      </c>
      <c r="I42" s="631" t="s">
        <v>64</v>
      </c>
      <c r="J42" s="448">
        <v>8341</v>
      </c>
      <c r="K42" s="348">
        <v>6.56</v>
      </c>
      <c r="L42" s="345">
        <v>725788257.67999995</v>
      </c>
      <c r="M42" s="348">
        <f>'[3]Raw Strats'!E85</f>
        <v>5.48</v>
      </c>
    </row>
    <row r="43" spans="2:13" x14ac:dyDescent="0.2">
      <c r="B43" s="146" t="s">
        <v>171</v>
      </c>
      <c r="C43" s="147"/>
      <c r="D43" s="425">
        <v>39</v>
      </c>
      <c r="E43" s="426">
        <v>0.03</v>
      </c>
      <c r="F43" s="425">
        <v>28044965.109999999</v>
      </c>
      <c r="G43" s="426">
        <v>0.21</v>
      </c>
      <c r="I43" s="631" t="s">
        <v>62</v>
      </c>
      <c r="J43" s="448">
        <v>8888</v>
      </c>
      <c r="K43" s="348">
        <v>6.99</v>
      </c>
      <c r="L43" s="345">
        <v>683786881.13999999</v>
      </c>
      <c r="M43" s="348">
        <f>'[3]Raw Strats'!E86</f>
        <v>5.16</v>
      </c>
    </row>
    <row r="44" spans="2:13" ht="13.5" thickBot="1" x14ac:dyDescent="0.25">
      <c r="B44" s="148" t="s">
        <v>436</v>
      </c>
      <c r="C44" s="149"/>
      <c r="D44" s="430">
        <v>0</v>
      </c>
      <c r="E44" s="484">
        <v>0</v>
      </c>
      <c r="F44" s="430">
        <v>0</v>
      </c>
      <c r="G44" s="484">
        <v>0</v>
      </c>
      <c r="I44" s="631" t="s">
        <v>155</v>
      </c>
      <c r="J44" s="448">
        <v>4</v>
      </c>
      <c r="K44" s="348">
        <v>0</v>
      </c>
      <c r="L44" s="345">
        <v>83458.23</v>
      </c>
      <c r="M44" s="348">
        <f>'[3]Raw Strats'!E87</f>
        <v>0</v>
      </c>
    </row>
    <row r="45" spans="2:13" ht="13.5" thickBot="1" x14ac:dyDescent="0.25">
      <c r="B45" s="581" t="s">
        <v>20</v>
      </c>
      <c r="C45" s="349"/>
      <c r="D45" s="431">
        <v>127114</v>
      </c>
      <c r="E45" s="485">
        <v>100</v>
      </c>
      <c r="F45" s="431">
        <v>13249648915.889999</v>
      </c>
      <c r="G45" s="485">
        <v>100</v>
      </c>
      <c r="I45" s="633" t="s">
        <v>20</v>
      </c>
      <c r="J45" s="449">
        <v>127114</v>
      </c>
      <c r="K45" s="442">
        <v>100</v>
      </c>
      <c r="L45" s="449">
        <v>13249648915.889999</v>
      </c>
      <c r="M45" s="442">
        <f>'[3]Raw Strats'!E88</f>
        <v>100</v>
      </c>
    </row>
    <row r="46" spans="2:13" x14ac:dyDescent="0.2">
      <c r="B46" t="s">
        <v>573</v>
      </c>
    </row>
  </sheetData>
  <mergeCells count="7">
    <mergeCell ref="B27:C27"/>
    <mergeCell ref="B9:C9"/>
    <mergeCell ref="I22:J23"/>
    <mergeCell ref="B4:C4"/>
    <mergeCell ref="B5:C5"/>
    <mergeCell ref="B6:C6"/>
    <mergeCell ref="B7:C7"/>
  </mergeCells>
  <pageMargins left="0.70866141732283472" right="0.70866141732283472" top="0.74803149606299213" bottom="0.74803149606299213" header="0.31496062992125984" footer="0.31496062992125984"/>
  <pageSetup paperSize="9" scale="52" orientation="landscape" r:id="rId1"/>
  <headerFooter>
    <oddHeader xml:space="preserve">&amp;CHolmes Master Trust Investor Report - March 2012
</oddHead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view="pageLayout" zoomScale="85" zoomScaleNormal="100" zoomScalePageLayoutView="85" workbookViewId="0">
      <selection activeCell="H53" sqref="H53"/>
    </sheetView>
  </sheetViews>
  <sheetFormatPr baseColWidth="10" defaultColWidth="27.140625" defaultRowHeight="12.75" x14ac:dyDescent="0.2"/>
  <cols>
    <col min="1" max="1" width="5.7109375" style="28" customWidth="1"/>
    <col min="2" max="2" width="36" style="1" customWidth="1"/>
    <col min="3" max="4" width="16.85546875" style="1" customWidth="1"/>
    <col min="5" max="5" width="17.7109375" style="1" bestFit="1" customWidth="1"/>
    <col min="6" max="6" width="16.28515625" style="1" customWidth="1"/>
    <col min="7" max="7" width="6.42578125" style="1" customWidth="1"/>
    <col min="8" max="8" width="53.42578125" customWidth="1"/>
    <col min="9" max="9" width="16.7109375" customWidth="1"/>
    <col min="10" max="10" width="17.28515625" customWidth="1"/>
    <col min="11" max="11" width="16.5703125" customWidth="1"/>
    <col min="12" max="12" width="23.42578125" customWidth="1"/>
    <col min="13" max="16384" width="27.140625" style="1"/>
  </cols>
  <sheetData>
    <row r="1" spans="2:13" ht="13.5" thickBot="1" x14ac:dyDescent="0.25"/>
    <row r="2" spans="2:13" x14ac:dyDescent="0.2">
      <c r="B2" s="336" t="s">
        <v>94</v>
      </c>
      <c r="C2" s="580" t="s">
        <v>11</v>
      </c>
      <c r="D2" s="336" t="s">
        <v>17</v>
      </c>
      <c r="E2" s="579" t="s">
        <v>12</v>
      </c>
      <c r="F2" s="336" t="s">
        <v>17</v>
      </c>
      <c r="H2" s="359" t="s">
        <v>74</v>
      </c>
      <c r="I2" s="336" t="s">
        <v>11</v>
      </c>
      <c r="J2" s="336" t="s">
        <v>17</v>
      </c>
      <c r="K2" s="579" t="s">
        <v>12</v>
      </c>
      <c r="L2" s="336" t="s">
        <v>17</v>
      </c>
    </row>
    <row r="3" spans="2:13" ht="13.5" thickBot="1" x14ac:dyDescent="0.25">
      <c r="B3" s="339"/>
      <c r="C3" s="338" t="s">
        <v>56</v>
      </c>
      <c r="D3" s="339" t="s">
        <v>39</v>
      </c>
      <c r="E3" s="361" t="s">
        <v>16</v>
      </c>
      <c r="F3" s="339" t="s">
        <v>40</v>
      </c>
      <c r="H3" s="432" t="s">
        <v>75</v>
      </c>
      <c r="I3" s="339" t="s">
        <v>56</v>
      </c>
      <c r="J3" s="339" t="s">
        <v>39</v>
      </c>
      <c r="K3" s="361" t="s">
        <v>16</v>
      </c>
      <c r="L3" s="339" t="s">
        <v>40</v>
      </c>
    </row>
    <row r="4" spans="2:13" x14ac:dyDescent="0.2">
      <c r="B4" s="50" t="s">
        <v>95</v>
      </c>
      <c r="C4" s="433">
        <v>14084</v>
      </c>
      <c r="D4" s="434">
        <v>11.08</v>
      </c>
      <c r="E4" s="435">
        <v>662088983.48000002</v>
      </c>
      <c r="F4" s="436">
        <v>5</v>
      </c>
      <c r="H4" s="576" t="s">
        <v>67</v>
      </c>
      <c r="I4" s="437">
        <v>25964</v>
      </c>
      <c r="J4" s="438">
        <v>20.43</v>
      </c>
      <c r="K4" s="437">
        <v>791455714.09000003</v>
      </c>
      <c r="L4" s="438">
        <v>5.97</v>
      </c>
      <c r="M4"/>
    </row>
    <row r="5" spans="2:13" x14ac:dyDescent="0.2">
      <c r="B5" s="49" t="s">
        <v>96</v>
      </c>
      <c r="C5" s="433">
        <v>21958</v>
      </c>
      <c r="D5" s="434">
        <v>17.27</v>
      </c>
      <c r="E5" s="439">
        <v>1580953671.8</v>
      </c>
      <c r="F5" s="436">
        <v>11.93</v>
      </c>
      <c r="H5" s="577" t="s">
        <v>68</v>
      </c>
      <c r="I5" s="440">
        <v>32988</v>
      </c>
      <c r="J5" s="434">
        <v>25.95</v>
      </c>
      <c r="K5" s="440">
        <v>2469710707.1199999</v>
      </c>
      <c r="L5" s="434">
        <v>18.64</v>
      </c>
      <c r="M5"/>
    </row>
    <row r="6" spans="2:13" x14ac:dyDescent="0.2">
      <c r="B6" s="49" t="s">
        <v>97</v>
      </c>
      <c r="C6" s="433">
        <v>28815</v>
      </c>
      <c r="D6" s="434">
        <v>22.67</v>
      </c>
      <c r="E6" s="439">
        <v>2687338184.1700001</v>
      </c>
      <c r="F6" s="436">
        <v>20.28</v>
      </c>
      <c r="H6" s="577" t="s">
        <v>69</v>
      </c>
      <c r="I6" s="440">
        <v>34488</v>
      </c>
      <c r="J6" s="434">
        <v>27.13</v>
      </c>
      <c r="K6" s="440">
        <v>4427205770.6499996</v>
      </c>
      <c r="L6" s="434">
        <v>33.409999999999997</v>
      </c>
      <c r="M6"/>
    </row>
    <row r="7" spans="2:13" x14ac:dyDescent="0.2">
      <c r="B7" s="49" t="s">
        <v>98</v>
      </c>
      <c r="C7" s="433">
        <v>35143</v>
      </c>
      <c r="D7" s="434">
        <v>27.65</v>
      </c>
      <c r="E7" s="439">
        <v>4344643303.4300003</v>
      </c>
      <c r="F7" s="436">
        <v>32.79</v>
      </c>
      <c r="H7" s="577" t="s">
        <v>70</v>
      </c>
      <c r="I7" s="440">
        <v>6994</v>
      </c>
      <c r="J7" s="434">
        <v>5.5</v>
      </c>
      <c r="K7" s="440">
        <v>1056863859.53</v>
      </c>
      <c r="L7" s="434">
        <v>7.98</v>
      </c>
      <c r="M7"/>
    </row>
    <row r="8" spans="2:13" x14ac:dyDescent="0.2">
      <c r="B8" s="49" t="s">
        <v>99</v>
      </c>
      <c r="C8" s="433">
        <v>24212</v>
      </c>
      <c r="D8" s="434">
        <v>19.05</v>
      </c>
      <c r="E8" s="439">
        <v>3572356264.79</v>
      </c>
      <c r="F8" s="436">
        <v>26.96</v>
      </c>
      <c r="H8" s="577" t="s">
        <v>71</v>
      </c>
      <c r="I8" s="440">
        <v>6505</v>
      </c>
      <c r="J8" s="434">
        <v>5.12</v>
      </c>
      <c r="K8" s="440">
        <v>1020671420.29</v>
      </c>
      <c r="L8" s="434">
        <v>7.7</v>
      </c>
      <c r="M8"/>
    </row>
    <row r="9" spans="2:13" x14ac:dyDescent="0.2">
      <c r="B9" s="49" t="s">
        <v>100</v>
      </c>
      <c r="C9" s="433">
        <v>2899</v>
      </c>
      <c r="D9" s="434">
        <v>2.2799999999999998</v>
      </c>
      <c r="E9" s="439">
        <v>402086610</v>
      </c>
      <c r="F9" s="436">
        <v>3.03</v>
      </c>
      <c r="H9" s="577" t="s">
        <v>72</v>
      </c>
      <c r="I9" s="440">
        <v>5030</v>
      </c>
      <c r="J9" s="434">
        <v>3.96</v>
      </c>
      <c r="K9" s="440">
        <v>791182642.75999999</v>
      </c>
      <c r="L9" s="434">
        <v>5.97</v>
      </c>
      <c r="M9"/>
    </row>
    <row r="10" spans="2:13" x14ac:dyDescent="0.2">
      <c r="B10" s="49" t="s">
        <v>101</v>
      </c>
      <c r="C10" s="433">
        <v>1</v>
      </c>
      <c r="D10" s="434">
        <v>0</v>
      </c>
      <c r="E10" s="439">
        <v>173096.91</v>
      </c>
      <c r="F10" s="436">
        <v>0</v>
      </c>
      <c r="H10" s="577" t="s">
        <v>73</v>
      </c>
      <c r="I10" s="440">
        <v>4938</v>
      </c>
      <c r="J10" s="434">
        <v>3.88</v>
      </c>
      <c r="K10" s="440">
        <v>844061003.08000004</v>
      </c>
      <c r="L10" s="434">
        <v>6.37</v>
      </c>
      <c r="M10"/>
    </row>
    <row r="11" spans="2:13" x14ac:dyDescent="0.2">
      <c r="B11" s="49" t="s">
        <v>102</v>
      </c>
      <c r="C11" s="433">
        <v>0</v>
      </c>
      <c r="D11" s="434">
        <v>0</v>
      </c>
      <c r="E11" s="439">
        <v>0</v>
      </c>
      <c r="F11" s="436">
        <v>0</v>
      </c>
      <c r="H11" s="577" t="s">
        <v>172</v>
      </c>
      <c r="I11" s="440">
        <v>10158</v>
      </c>
      <c r="J11" s="434">
        <v>7.99</v>
      </c>
      <c r="K11" s="440">
        <v>1848438586.9000001</v>
      </c>
      <c r="L11" s="434">
        <v>13.95</v>
      </c>
      <c r="M11"/>
    </row>
    <row r="12" spans="2:13" ht="13.5" thickBot="1" x14ac:dyDescent="0.25">
      <c r="B12" s="49" t="s">
        <v>103</v>
      </c>
      <c r="C12" s="433">
        <v>0</v>
      </c>
      <c r="D12" s="434">
        <v>0</v>
      </c>
      <c r="E12" s="439">
        <v>0</v>
      </c>
      <c r="F12" s="436">
        <v>0</v>
      </c>
      <c r="H12" s="577" t="s">
        <v>155</v>
      </c>
      <c r="I12" s="440">
        <v>49</v>
      </c>
      <c r="J12" s="434">
        <v>0.04</v>
      </c>
      <c r="K12" s="440">
        <v>59211.47</v>
      </c>
      <c r="L12" s="434">
        <v>0</v>
      </c>
      <c r="M12"/>
    </row>
    <row r="13" spans="2:13" ht="13.5" thickBot="1" x14ac:dyDescent="0.25">
      <c r="B13" s="49" t="s">
        <v>437</v>
      </c>
      <c r="C13" s="433">
        <v>0</v>
      </c>
      <c r="D13" s="434">
        <v>0</v>
      </c>
      <c r="E13" s="439">
        <v>0</v>
      </c>
      <c r="F13" s="436">
        <v>0</v>
      </c>
      <c r="H13" s="581" t="s">
        <v>20</v>
      </c>
      <c r="I13" s="441">
        <v>127114</v>
      </c>
      <c r="J13" s="442">
        <v>100</v>
      </c>
      <c r="K13" s="441">
        <v>13249648915.889999</v>
      </c>
      <c r="L13" s="442">
        <v>100</v>
      </c>
    </row>
    <row r="14" spans="2:13" ht="13.5" customHeight="1" thickBot="1" x14ac:dyDescent="0.25">
      <c r="B14" s="53" t="s">
        <v>155</v>
      </c>
      <c r="C14" s="433">
        <v>2</v>
      </c>
      <c r="D14" s="436">
        <v>0</v>
      </c>
      <c r="E14" s="439">
        <v>8801.31</v>
      </c>
      <c r="F14" s="436">
        <v>0</v>
      </c>
      <c r="H14" s="681" t="str">
        <f>'[3]Raw Strats'!A67</f>
        <v>As at the report date, the maximum indexed LTV was 138.09, the minimum indexed LTV was 0.00 and the weighted average indexed LTV was 67.57.</v>
      </c>
      <c r="I14" s="682"/>
      <c r="J14" s="682"/>
      <c r="K14" s="682"/>
      <c r="L14" s="682"/>
    </row>
    <row r="15" spans="2:13" ht="13.5" thickBot="1" x14ac:dyDescent="0.25">
      <c r="B15" s="53" t="s">
        <v>20</v>
      </c>
      <c r="C15" s="443">
        <v>127114</v>
      </c>
      <c r="D15" s="444">
        <v>100</v>
      </c>
      <c r="E15" s="445">
        <v>13249648915.889999</v>
      </c>
      <c r="F15" s="444">
        <v>100</v>
      </c>
      <c r="H15" s="683"/>
      <c r="I15" s="683"/>
      <c r="J15" s="683"/>
      <c r="K15" s="683"/>
      <c r="L15" s="683"/>
    </row>
    <row r="16" spans="2:13" ht="13.5" customHeight="1" thickBot="1" x14ac:dyDescent="0.25">
      <c r="B16" s="684" t="str">
        <f>'[3]Raw Strats'!A151</f>
        <v>As at the report date, the maximum remaining term for a loan was 408.00 months, the minimum remaining term was -25.00 months and the weighted average remaining term was 193.01 months.</v>
      </c>
      <c r="C16" s="684"/>
      <c r="D16" s="684"/>
      <c r="E16" s="684"/>
      <c r="F16" s="684"/>
      <c r="H16" s="1"/>
      <c r="I16" s="1"/>
      <c r="J16" s="1"/>
      <c r="K16" s="1"/>
      <c r="L16" s="1"/>
    </row>
    <row r="17" spans="2:13" x14ac:dyDescent="0.2">
      <c r="B17" s="685"/>
      <c r="C17" s="685"/>
      <c r="D17" s="685"/>
      <c r="E17" s="685"/>
      <c r="F17" s="685"/>
      <c r="H17" s="336" t="s">
        <v>65</v>
      </c>
      <c r="I17" s="336" t="s">
        <v>11</v>
      </c>
      <c r="J17" s="336" t="s">
        <v>17</v>
      </c>
      <c r="K17" s="579" t="s">
        <v>12</v>
      </c>
      <c r="L17" s="336" t="s">
        <v>17</v>
      </c>
      <c r="M17"/>
    </row>
    <row r="18" spans="2:13" ht="13.5" thickBot="1" x14ac:dyDescent="0.25">
      <c r="H18" s="339" t="s">
        <v>66</v>
      </c>
      <c r="I18" s="339" t="s">
        <v>56</v>
      </c>
      <c r="J18" s="339" t="s">
        <v>39</v>
      </c>
      <c r="K18" s="361" t="s">
        <v>16</v>
      </c>
      <c r="L18" s="339" t="s">
        <v>40</v>
      </c>
      <c r="M18"/>
    </row>
    <row r="19" spans="2:13" x14ac:dyDescent="0.2">
      <c r="B19" s="336" t="s">
        <v>76</v>
      </c>
      <c r="C19" s="580" t="s">
        <v>11</v>
      </c>
      <c r="D19" s="336" t="s">
        <v>17</v>
      </c>
      <c r="E19" s="579" t="s">
        <v>12</v>
      </c>
      <c r="F19" s="336" t="s">
        <v>17</v>
      </c>
      <c r="H19" s="576" t="s">
        <v>67</v>
      </c>
      <c r="I19" s="437">
        <v>23138</v>
      </c>
      <c r="J19" s="438">
        <v>18.2</v>
      </c>
      <c r="K19" s="437">
        <v>694307605.74000001</v>
      </c>
      <c r="L19" s="438">
        <v>5.24</v>
      </c>
      <c r="M19"/>
    </row>
    <row r="20" spans="2:13" ht="13.5" thickBot="1" x14ac:dyDescent="0.25">
      <c r="B20" s="339"/>
      <c r="C20" s="338" t="s">
        <v>56</v>
      </c>
      <c r="D20" s="339" t="s">
        <v>39</v>
      </c>
      <c r="E20" s="361" t="s">
        <v>16</v>
      </c>
      <c r="F20" s="339" t="s">
        <v>40</v>
      </c>
      <c r="H20" s="577" t="s">
        <v>68</v>
      </c>
      <c r="I20" s="440">
        <v>31760</v>
      </c>
      <c r="J20" s="434">
        <v>24.99</v>
      </c>
      <c r="K20" s="440">
        <v>2440867739.3400002</v>
      </c>
      <c r="L20" s="434">
        <v>18.420000000000002</v>
      </c>
      <c r="M20"/>
    </row>
    <row r="21" spans="2:13" x14ac:dyDescent="0.2">
      <c r="B21" s="49" t="s">
        <v>77</v>
      </c>
      <c r="C21" s="486">
        <v>0</v>
      </c>
      <c r="D21" s="422">
        <v>0</v>
      </c>
      <c r="E21" s="487">
        <v>0</v>
      </c>
      <c r="F21" s="422">
        <v>0</v>
      </c>
      <c r="H21" s="577" t="s">
        <v>69</v>
      </c>
      <c r="I21" s="440">
        <v>43943</v>
      </c>
      <c r="J21" s="434">
        <v>34.57</v>
      </c>
      <c r="K21" s="440">
        <v>5577292954.25</v>
      </c>
      <c r="L21" s="434">
        <v>42.09</v>
      </c>
      <c r="M21"/>
    </row>
    <row r="22" spans="2:13" x14ac:dyDescent="0.2">
      <c r="B22" s="49" t="s">
        <v>78</v>
      </c>
      <c r="C22" s="446">
        <v>4460</v>
      </c>
      <c r="D22" s="426">
        <v>3.51</v>
      </c>
      <c r="E22" s="447">
        <v>589275612.13</v>
      </c>
      <c r="F22" s="426">
        <v>4.45</v>
      </c>
      <c r="H22" s="577" t="s">
        <v>70</v>
      </c>
      <c r="I22" s="440">
        <v>9417</v>
      </c>
      <c r="J22" s="434">
        <v>7.41</v>
      </c>
      <c r="K22" s="440">
        <v>1498932369.7</v>
      </c>
      <c r="L22" s="434">
        <v>11.31</v>
      </c>
      <c r="M22"/>
    </row>
    <row r="23" spans="2:13" x14ac:dyDescent="0.2">
      <c r="B23" s="49" t="s">
        <v>79</v>
      </c>
      <c r="C23" s="446">
        <v>6317</v>
      </c>
      <c r="D23" s="426">
        <v>4.97</v>
      </c>
      <c r="E23" s="447">
        <v>816330696.70000005</v>
      </c>
      <c r="F23" s="426">
        <v>6.16</v>
      </c>
      <c r="H23" s="577" t="s">
        <v>71</v>
      </c>
      <c r="I23" s="440">
        <v>7342</v>
      </c>
      <c r="J23" s="434">
        <v>5.78</v>
      </c>
      <c r="K23" s="440">
        <v>1172717092.71</v>
      </c>
      <c r="L23" s="434">
        <v>8.85</v>
      </c>
      <c r="M23"/>
    </row>
    <row r="24" spans="2:13" x14ac:dyDescent="0.2">
      <c r="B24" s="49" t="s">
        <v>80</v>
      </c>
      <c r="C24" s="446">
        <v>3804</v>
      </c>
      <c r="D24" s="426">
        <v>2.99</v>
      </c>
      <c r="E24" s="447">
        <v>503850008.98000002</v>
      </c>
      <c r="F24" s="426">
        <v>3.8</v>
      </c>
      <c r="H24" s="577" t="s">
        <v>72</v>
      </c>
      <c r="I24" s="440">
        <v>5785</v>
      </c>
      <c r="J24" s="434">
        <v>4.55</v>
      </c>
      <c r="K24" s="440">
        <v>980080943.53999996</v>
      </c>
      <c r="L24" s="434">
        <v>7.4</v>
      </c>
      <c r="M24"/>
    </row>
    <row r="25" spans="2:13" x14ac:dyDescent="0.2">
      <c r="B25" s="49" t="s">
        <v>81</v>
      </c>
      <c r="C25" s="446">
        <v>1343</v>
      </c>
      <c r="D25" s="426">
        <v>1.06</v>
      </c>
      <c r="E25" s="447">
        <v>172557150.08000001</v>
      </c>
      <c r="F25" s="426">
        <v>1.3</v>
      </c>
      <c r="H25" s="577" t="s">
        <v>73</v>
      </c>
      <c r="I25" s="440">
        <v>3329</v>
      </c>
      <c r="J25" s="434">
        <v>2.62</v>
      </c>
      <c r="K25" s="440">
        <v>587877363.88999999</v>
      </c>
      <c r="L25" s="434">
        <v>4.4400000000000004</v>
      </c>
      <c r="M25"/>
    </row>
    <row r="26" spans="2:13" x14ac:dyDescent="0.2">
      <c r="B26" s="49" t="s">
        <v>82</v>
      </c>
      <c r="C26" s="446">
        <v>5912</v>
      </c>
      <c r="D26" s="426">
        <v>4.6500000000000004</v>
      </c>
      <c r="E26" s="447">
        <v>647324912.70000005</v>
      </c>
      <c r="F26" s="426">
        <v>4.8899999999999997</v>
      </c>
      <c r="H26" s="577" t="s">
        <v>172</v>
      </c>
      <c r="I26" s="440">
        <v>2400</v>
      </c>
      <c r="J26" s="434">
        <v>1.89</v>
      </c>
      <c r="K26" s="440">
        <v>297572846.72000003</v>
      </c>
      <c r="L26" s="434">
        <v>2.25</v>
      </c>
    </row>
    <row r="27" spans="2:13" ht="13.5" thickBot="1" x14ac:dyDescent="0.25">
      <c r="B27" s="49" t="s">
        <v>83</v>
      </c>
      <c r="C27" s="446">
        <v>4806</v>
      </c>
      <c r="D27" s="426">
        <v>3.78</v>
      </c>
      <c r="E27" s="447">
        <v>578801926.37</v>
      </c>
      <c r="F27" s="426">
        <v>4.37</v>
      </c>
      <c r="H27" s="577" t="s">
        <v>155</v>
      </c>
      <c r="I27" s="440">
        <v>0</v>
      </c>
      <c r="J27" s="434">
        <v>0</v>
      </c>
      <c r="K27" s="440">
        <v>0</v>
      </c>
      <c r="L27" s="434">
        <v>0</v>
      </c>
    </row>
    <row r="28" spans="2:13" ht="13.5" thickBot="1" x14ac:dyDescent="0.25">
      <c r="B28" s="49" t="s">
        <v>84</v>
      </c>
      <c r="C28" s="446">
        <v>7482</v>
      </c>
      <c r="D28" s="426">
        <v>5.89</v>
      </c>
      <c r="E28" s="447">
        <v>1055750327.41</v>
      </c>
      <c r="F28" s="426">
        <v>7.97</v>
      </c>
      <c r="H28" s="581" t="s">
        <v>20</v>
      </c>
      <c r="I28" s="441">
        <v>127114</v>
      </c>
      <c r="J28" s="442">
        <v>100</v>
      </c>
      <c r="K28" s="441">
        <v>13249648915.889999</v>
      </c>
      <c r="L28" s="442">
        <v>100</v>
      </c>
    </row>
    <row r="29" spans="2:13" x14ac:dyDescent="0.2">
      <c r="B29" s="49" t="s">
        <v>85</v>
      </c>
      <c r="C29" s="446">
        <v>8815</v>
      </c>
      <c r="D29" s="426">
        <v>6.93</v>
      </c>
      <c r="E29" s="447">
        <v>1314452949.6400001</v>
      </c>
      <c r="F29" s="426">
        <v>9.92</v>
      </c>
      <c r="H29" s="681" t="str">
        <f>'[3]Raw Strats'!A48</f>
        <v>As at the report date, the maximum unindexed LTV was 238.13, the minimum unindexed LTV was -1.57 and the weighted average unindexed LTV was 63.90.</v>
      </c>
      <c r="I29" s="681"/>
      <c r="J29" s="681"/>
      <c r="K29" s="681"/>
      <c r="L29" s="681"/>
    </row>
    <row r="30" spans="2:13" x14ac:dyDescent="0.2">
      <c r="B30" s="49" t="s">
        <v>86</v>
      </c>
      <c r="C30" s="446">
        <v>12914</v>
      </c>
      <c r="D30" s="426">
        <v>10.16</v>
      </c>
      <c r="E30" s="447">
        <v>1675178776.8800001</v>
      </c>
      <c r="F30" s="426">
        <v>12.64</v>
      </c>
      <c r="H30" s="686"/>
      <c r="I30" s="686"/>
      <c r="J30" s="686"/>
      <c r="K30" s="686"/>
      <c r="L30" s="686"/>
      <c r="M30"/>
    </row>
    <row r="31" spans="2:13" ht="13.5" thickBot="1" x14ac:dyDescent="0.25">
      <c r="B31" s="49" t="s">
        <v>87</v>
      </c>
      <c r="C31" s="446">
        <v>9368</v>
      </c>
      <c r="D31" s="426">
        <v>7.37</v>
      </c>
      <c r="E31" s="447">
        <v>1100330676.3199999</v>
      </c>
      <c r="F31" s="426">
        <v>8.3000000000000007</v>
      </c>
      <c r="H31" s="1"/>
      <c r="I31" s="1"/>
      <c r="J31" s="1"/>
      <c r="K31" s="1"/>
      <c r="L31" s="1"/>
      <c r="M31"/>
    </row>
    <row r="32" spans="2:13" x14ac:dyDescent="0.2">
      <c r="B32" s="49" t="s">
        <v>88</v>
      </c>
      <c r="C32" s="446">
        <v>9575</v>
      </c>
      <c r="D32" s="426">
        <v>7.53</v>
      </c>
      <c r="E32" s="447">
        <v>1019027341.17</v>
      </c>
      <c r="F32" s="426">
        <v>7.69</v>
      </c>
      <c r="H32" s="336" t="s">
        <v>552</v>
      </c>
      <c r="I32" s="336" t="s">
        <v>11</v>
      </c>
      <c r="J32" s="336" t="s">
        <v>17</v>
      </c>
      <c r="K32" s="632" t="s">
        <v>12</v>
      </c>
      <c r="L32" s="336" t="s">
        <v>17</v>
      </c>
      <c r="M32"/>
    </row>
    <row r="33" spans="2:13" ht="13.5" thickBot="1" x14ac:dyDescent="0.25">
      <c r="B33" s="49" t="s">
        <v>89</v>
      </c>
      <c r="C33" s="446">
        <v>6209</v>
      </c>
      <c r="D33" s="426">
        <v>4.88</v>
      </c>
      <c r="E33" s="447">
        <v>612220346.00999999</v>
      </c>
      <c r="F33" s="426">
        <v>4.62</v>
      </c>
      <c r="H33" s="339" t="s">
        <v>553</v>
      </c>
      <c r="I33" s="339" t="s">
        <v>56</v>
      </c>
      <c r="J33" s="339" t="s">
        <v>39</v>
      </c>
      <c r="K33" s="361" t="s">
        <v>16</v>
      </c>
      <c r="L33" s="339" t="s">
        <v>40</v>
      </c>
      <c r="M33"/>
    </row>
    <row r="34" spans="2:13" x14ac:dyDescent="0.2">
      <c r="B34" s="49" t="s">
        <v>90</v>
      </c>
      <c r="C34" s="446">
        <v>5448</v>
      </c>
      <c r="D34" s="426">
        <v>4.29</v>
      </c>
      <c r="E34" s="447">
        <v>501706520.11000001</v>
      </c>
      <c r="F34" s="426">
        <v>3.79</v>
      </c>
      <c r="H34" s="630" t="s">
        <v>67</v>
      </c>
      <c r="I34" s="437">
        <v>10836</v>
      </c>
      <c r="J34" s="438">
        <v>8.52</v>
      </c>
      <c r="K34" s="437">
        <v>428541715.05000001</v>
      </c>
      <c r="L34" s="438">
        <v>3.23</v>
      </c>
      <c r="M34"/>
    </row>
    <row r="35" spans="2:13" x14ac:dyDescent="0.2">
      <c r="B35" s="49" t="s">
        <v>91</v>
      </c>
      <c r="C35" s="446">
        <v>3976</v>
      </c>
      <c r="D35" s="426">
        <v>3.13</v>
      </c>
      <c r="E35" s="447">
        <v>339231821.10000002</v>
      </c>
      <c r="F35" s="426">
        <v>2.56</v>
      </c>
      <c r="H35" s="631" t="s">
        <v>68</v>
      </c>
      <c r="I35" s="440">
        <v>30284</v>
      </c>
      <c r="J35" s="434">
        <v>23.82</v>
      </c>
      <c r="K35" s="440">
        <v>2037284341.0999999</v>
      </c>
      <c r="L35" s="434">
        <v>15.38</v>
      </c>
      <c r="M35"/>
    </row>
    <row r="36" spans="2:13" x14ac:dyDescent="0.2">
      <c r="B36" s="49" t="s">
        <v>92</v>
      </c>
      <c r="C36" s="446">
        <v>5308</v>
      </c>
      <c r="D36" s="426">
        <v>4.18</v>
      </c>
      <c r="E36" s="447">
        <v>407304410.44</v>
      </c>
      <c r="F36" s="426">
        <v>3.07</v>
      </c>
      <c r="H36" s="631" t="s">
        <v>69</v>
      </c>
      <c r="I36" s="440">
        <v>45463</v>
      </c>
      <c r="J36" s="434">
        <v>35.770000000000003</v>
      </c>
      <c r="K36" s="440">
        <v>5209593181.9899998</v>
      </c>
      <c r="L36" s="434">
        <v>39.32</v>
      </c>
      <c r="M36"/>
    </row>
    <row r="37" spans="2:13" x14ac:dyDescent="0.2">
      <c r="B37" s="49" t="s">
        <v>93</v>
      </c>
      <c r="C37" s="446">
        <v>5882</v>
      </c>
      <c r="D37" s="426">
        <v>4.63</v>
      </c>
      <c r="E37" s="447">
        <v>430947950.10000002</v>
      </c>
      <c r="F37" s="426">
        <v>3.25</v>
      </c>
      <c r="H37" s="631" t="s">
        <v>70</v>
      </c>
      <c r="I37" s="440">
        <v>10805</v>
      </c>
      <c r="J37" s="434">
        <v>8.5</v>
      </c>
      <c r="K37" s="440">
        <v>1508997674.3</v>
      </c>
      <c r="L37" s="434">
        <v>11.39</v>
      </c>
      <c r="M37"/>
    </row>
    <row r="38" spans="2:13" x14ac:dyDescent="0.2">
      <c r="B38" s="49" t="s">
        <v>439</v>
      </c>
      <c r="C38" s="446">
        <v>5071</v>
      </c>
      <c r="D38" s="426">
        <v>3.99</v>
      </c>
      <c r="E38" s="447">
        <v>361351639.69999999</v>
      </c>
      <c r="F38" s="426">
        <v>2.73</v>
      </c>
      <c r="H38" s="631" t="s">
        <v>71</v>
      </c>
      <c r="I38" s="440">
        <v>9148</v>
      </c>
      <c r="J38" s="434">
        <v>7.2</v>
      </c>
      <c r="K38" s="440">
        <v>1333979617.77</v>
      </c>
      <c r="L38" s="434">
        <v>10.07</v>
      </c>
      <c r="M38"/>
    </row>
    <row r="39" spans="2:13" x14ac:dyDescent="0.2">
      <c r="B39" s="49" t="s">
        <v>441</v>
      </c>
      <c r="C39" s="446">
        <v>5199</v>
      </c>
      <c r="D39" s="426">
        <v>4.09</v>
      </c>
      <c r="E39" s="447">
        <v>325899280.45999998</v>
      </c>
      <c r="F39" s="426">
        <v>2.46</v>
      </c>
      <c r="H39" s="631" t="s">
        <v>72</v>
      </c>
      <c r="I39" s="440">
        <v>12151</v>
      </c>
      <c r="J39" s="434">
        <v>9.56</v>
      </c>
      <c r="K39" s="440">
        <v>1753792839.4300001</v>
      </c>
      <c r="L39" s="434">
        <v>13.24</v>
      </c>
      <c r="M39"/>
    </row>
    <row r="40" spans="2:13" x14ac:dyDescent="0.2">
      <c r="B40" s="49" t="s">
        <v>442</v>
      </c>
      <c r="C40" s="446">
        <v>3353</v>
      </c>
      <c r="D40" s="426">
        <v>2.64</v>
      </c>
      <c r="E40" s="447">
        <v>198420032.91</v>
      </c>
      <c r="F40" s="426">
        <v>1.5</v>
      </c>
      <c r="H40" s="631" t="s">
        <v>73</v>
      </c>
      <c r="I40" s="440">
        <v>8422</v>
      </c>
      <c r="J40" s="434">
        <v>6.63</v>
      </c>
      <c r="K40" s="440">
        <v>976976474.79999995</v>
      </c>
      <c r="L40" s="434">
        <v>7.37</v>
      </c>
      <c r="M40"/>
    </row>
    <row r="41" spans="2:13" x14ac:dyDescent="0.2">
      <c r="B41" s="49" t="s">
        <v>443</v>
      </c>
      <c r="C41" s="446">
        <v>2799</v>
      </c>
      <c r="D41" s="426">
        <v>2.2000000000000002</v>
      </c>
      <c r="E41" s="447">
        <v>170124160.63</v>
      </c>
      <c r="F41" s="426">
        <v>1.28</v>
      </c>
      <c r="H41" s="631" t="s">
        <v>172</v>
      </c>
      <c r="I41" s="440">
        <v>5</v>
      </c>
      <c r="J41" s="434">
        <v>0</v>
      </c>
      <c r="K41" s="440">
        <v>483071.45</v>
      </c>
      <c r="L41" s="434">
        <v>0</v>
      </c>
      <c r="M41"/>
    </row>
    <row r="42" spans="2:13" ht="13.5" thickBot="1" x14ac:dyDescent="0.25">
      <c r="B42" s="49" t="s">
        <v>445</v>
      </c>
      <c r="C42" s="446">
        <v>2231</v>
      </c>
      <c r="D42" s="426">
        <v>1.76</v>
      </c>
      <c r="E42" s="447">
        <v>128577575.75</v>
      </c>
      <c r="F42" s="426">
        <v>0.97</v>
      </c>
      <c r="H42" s="631" t="s">
        <v>155</v>
      </c>
      <c r="I42" s="440">
        <v>0</v>
      </c>
      <c r="J42" s="434">
        <v>0</v>
      </c>
      <c r="K42" s="440">
        <v>0</v>
      </c>
      <c r="L42" s="434">
        <v>0</v>
      </c>
      <c r="M42"/>
    </row>
    <row r="43" spans="2:13" ht="13.5" thickBot="1" x14ac:dyDescent="0.25">
      <c r="B43" s="49" t="s">
        <v>446</v>
      </c>
      <c r="C43" s="446">
        <v>959</v>
      </c>
      <c r="D43" s="426">
        <v>0.75</v>
      </c>
      <c r="E43" s="447">
        <v>51089781.859999999</v>
      </c>
      <c r="F43" s="426">
        <v>0.39</v>
      </c>
      <c r="H43" s="633" t="s">
        <v>20</v>
      </c>
      <c r="I43" s="441">
        <v>127114</v>
      </c>
      <c r="J43" s="442">
        <v>100</v>
      </c>
      <c r="K43" s="441">
        <v>13249648915.889999</v>
      </c>
      <c r="L43" s="442">
        <v>100</v>
      </c>
    </row>
    <row r="44" spans="2:13" ht="12.75" customHeight="1" x14ac:dyDescent="0.2">
      <c r="B44" s="49" t="s">
        <v>448</v>
      </c>
      <c r="C44" s="446">
        <v>931</v>
      </c>
      <c r="D44" s="426">
        <v>0.73</v>
      </c>
      <c r="E44" s="447">
        <v>47477525.600000001</v>
      </c>
      <c r="F44" s="426">
        <v>0.36</v>
      </c>
      <c r="H44" s="681" t="s">
        <v>574</v>
      </c>
      <c r="I44" s="681"/>
      <c r="J44" s="681"/>
      <c r="K44" s="681"/>
      <c r="L44" s="681"/>
    </row>
    <row r="45" spans="2:13" x14ac:dyDescent="0.2">
      <c r="B45" s="49" t="s">
        <v>449</v>
      </c>
      <c r="C45" s="446">
        <v>809</v>
      </c>
      <c r="D45" s="426">
        <v>0.64</v>
      </c>
      <c r="E45" s="447">
        <v>34508072.460000001</v>
      </c>
      <c r="F45" s="426">
        <v>0.26</v>
      </c>
      <c r="H45" s="686"/>
      <c r="I45" s="686"/>
      <c r="J45" s="686"/>
      <c r="K45" s="686"/>
      <c r="L45" s="686"/>
    </row>
    <row r="46" spans="2:13" x14ac:dyDescent="0.2">
      <c r="B46" s="49" t="s">
        <v>450</v>
      </c>
      <c r="C46" s="446">
        <v>674</v>
      </c>
      <c r="D46" s="426">
        <v>0.53</v>
      </c>
      <c r="E46" s="447">
        <v>32326475.440000001</v>
      </c>
      <c r="F46" s="426">
        <v>0.24</v>
      </c>
    </row>
    <row r="47" spans="2:13" x14ac:dyDescent="0.2">
      <c r="B47" s="49" t="s">
        <v>451</v>
      </c>
      <c r="C47" s="446">
        <v>647</v>
      </c>
      <c r="D47" s="426">
        <v>0.51</v>
      </c>
      <c r="E47" s="447">
        <v>27540705.489999998</v>
      </c>
      <c r="F47" s="426">
        <v>0.21</v>
      </c>
    </row>
    <row r="48" spans="2:13" x14ac:dyDescent="0.2">
      <c r="B48" s="49" t="s">
        <v>452</v>
      </c>
      <c r="C48" s="446">
        <v>570</v>
      </c>
      <c r="D48" s="426">
        <v>0.45</v>
      </c>
      <c r="E48" s="447">
        <v>24837250.690000001</v>
      </c>
      <c r="F48" s="426">
        <v>0.19</v>
      </c>
    </row>
    <row r="49" spans="2:6" x14ac:dyDescent="0.2">
      <c r="B49" s="49" t="s">
        <v>453</v>
      </c>
      <c r="C49" s="446">
        <v>475</v>
      </c>
      <c r="D49" s="426">
        <v>0.37</v>
      </c>
      <c r="E49" s="447">
        <v>19481018.329999998</v>
      </c>
      <c r="F49" s="426">
        <v>0.15</v>
      </c>
    </row>
    <row r="50" spans="2:6" x14ac:dyDescent="0.2">
      <c r="B50" s="49" t="s">
        <v>454</v>
      </c>
      <c r="C50" s="446">
        <v>476</v>
      </c>
      <c r="D50" s="426">
        <v>0.37</v>
      </c>
      <c r="E50" s="447">
        <v>18206619.52</v>
      </c>
      <c r="F50" s="426">
        <v>0.14000000000000001</v>
      </c>
    </row>
    <row r="51" spans="2:6" ht="13.5" thickBot="1" x14ac:dyDescent="0.25">
      <c r="B51" s="49" t="s">
        <v>455</v>
      </c>
      <c r="C51" s="446">
        <v>1301</v>
      </c>
      <c r="D51" s="426">
        <v>1.02</v>
      </c>
      <c r="E51" s="447">
        <v>45517350.909999996</v>
      </c>
      <c r="F51" s="426">
        <v>0.34</v>
      </c>
    </row>
    <row r="52" spans="2:6" ht="13.5" thickBot="1" x14ac:dyDescent="0.25">
      <c r="B52" s="450" t="s">
        <v>20</v>
      </c>
      <c r="C52" s="451">
        <v>127114</v>
      </c>
      <c r="D52" s="452">
        <v>100</v>
      </c>
      <c r="E52" s="453">
        <v>13249648915.889999</v>
      </c>
      <c r="F52" s="452">
        <v>100</v>
      </c>
    </row>
    <row r="53" spans="2:6" ht="12.75" customHeight="1" x14ac:dyDescent="0.2">
      <c r="B53" s="684" t="str">
        <f>'[3]Raw Strats'!A130</f>
        <v>As at the report date, the maximum seasoning for a loan was 199.00 months, the minimum seasoning was 8.00 months and the weighted average seasoning was 60.30 months.</v>
      </c>
      <c r="C53" s="684"/>
      <c r="D53" s="684"/>
      <c r="E53" s="684"/>
      <c r="F53" s="684"/>
    </row>
    <row r="54" spans="2:6" x14ac:dyDescent="0.2">
      <c r="B54" s="685"/>
      <c r="C54" s="685"/>
      <c r="D54" s="685"/>
      <c r="E54" s="685"/>
      <c r="F54" s="685"/>
    </row>
    <row r="55" spans="2:6" x14ac:dyDescent="0.2">
      <c r="B55" s="54"/>
      <c r="C55" s="151"/>
      <c r="D55" s="150"/>
      <c r="E55" s="152"/>
      <c r="F55" s="150"/>
    </row>
    <row r="56" spans="2:6" x14ac:dyDescent="0.2">
      <c r="B56" s="54"/>
      <c r="C56" s="151"/>
      <c r="D56" s="150"/>
      <c r="E56" s="152"/>
      <c r="F56" s="150"/>
    </row>
  </sheetData>
  <mergeCells count="5">
    <mergeCell ref="H14:L15"/>
    <mergeCell ref="B16:F17"/>
    <mergeCell ref="H29:L30"/>
    <mergeCell ref="B53:F54"/>
    <mergeCell ref="H44:L45"/>
  </mergeCells>
  <pageMargins left="0.70866141732283472" right="0.70866141732283472" top="0.74803149606299213" bottom="0.74803149606299213" header="0.31496062992125984" footer="0.31496062992125984"/>
  <pageSetup paperSize="9" scale="58" orientation="landscape" r:id="rId1"/>
  <headerFooter>
    <oddHeader xml:space="preserve">&amp;CHolmes Master Trust Investor Report - March 2012
</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8"/>
  <sheetViews>
    <sheetView view="pageLayout" topLeftCell="D16" zoomScaleNormal="100" workbookViewId="0">
      <selection activeCell="O31" sqref="O31"/>
    </sheetView>
  </sheetViews>
  <sheetFormatPr baseColWidth="10" defaultColWidth="9.140625" defaultRowHeight="12" x14ac:dyDescent="0.2"/>
  <cols>
    <col min="2" max="2" width="32.85546875" customWidth="1"/>
    <col min="3" max="3" width="14.5703125" style="198" customWidth="1"/>
    <col min="4" max="4" width="17.28515625" style="198" customWidth="1"/>
    <col min="5" max="5" width="17.42578125" style="199" customWidth="1"/>
    <col min="6" max="6" width="17.7109375" style="199" bestFit="1" customWidth="1"/>
    <col min="7" max="7" width="12.140625" style="199" customWidth="1"/>
    <col min="8" max="8" width="15.5703125" style="280" customWidth="1"/>
    <col min="9" max="9" width="15" style="296" customWidth="1"/>
    <col min="10" max="10" width="13.5703125" style="296" bestFit="1" customWidth="1"/>
    <col min="11" max="11" width="15.140625" style="284" bestFit="1" customWidth="1"/>
    <col min="12" max="12" width="9.42578125" style="301" bestFit="1" customWidth="1"/>
    <col min="13" max="13" width="9.42578125" style="199" bestFit="1" customWidth="1"/>
    <col min="14" max="14" width="17.7109375" style="199" customWidth="1"/>
    <col min="15" max="15" width="10.28515625" style="199" bestFit="1" customWidth="1"/>
    <col min="16" max="16" width="13" style="199" bestFit="1" customWidth="1"/>
    <col min="17" max="17" width="9.85546875" style="284" customWidth="1"/>
    <col min="18" max="18" width="9.7109375" style="304" customWidth="1"/>
    <col min="19" max="19" width="10" style="199" customWidth="1"/>
  </cols>
  <sheetData>
    <row r="2" spans="2:19" ht="12.75" thickBot="1" x14ac:dyDescent="0.25">
      <c r="B2" s="153" t="s">
        <v>104</v>
      </c>
      <c r="C2" s="80"/>
      <c r="D2" s="80"/>
      <c r="E2" s="274"/>
      <c r="F2" s="285"/>
      <c r="G2" s="285"/>
      <c r="H2" s="276"/>
      <c r="I2" s="293"/>
      <c r="J2" s="293"/>
      <c r="K2" s="281"/>
      <c r="L2" s="299"/>
      <c r="M2" s="285"/>
      <c r="N2" s="285"/>
      <c r="O2" s="285"/>
      <c r="P2" s="285"/>
      <c r="Q2" s="281"/>
      <c r="R2" s="302"/>
      <c r="S2" s="285"/>
    </row>
    <row r="3" spans="2:19" x14ac:dyDescent="0.2">
      <c r="B3" s="156"/>
      <c r="C3" s="54"/>
      <c r="D3" s="54"/>
      <c r="E3" s="219"/>
      <c r="F3" s="275"/>
      <c r="G3" s="51"/>
      <c r="H3" s="277"/>
      <c r="I3" s="294"/>
      <c r="J3" s="294"/>
      <c r="K3" s="172"/>
      <c r="L3" s="87"/>
      <c r="M3" s="275"/>
      <c r="N3" s="275"/>
      <c r="O3" s="275"/>
      <c r="P3" s="275"/>
      <c r="Q3" s="172"/>
      <c r="R3" s="303"/>
      <c r="S3" s="275"/>
    </row>
    <row r="4" spans="2:19" x14ac:dyDescent="0.2">
      <c r="B4" s="488" t="s">
        <v>105</v>
      </c>
      <c r="C4" s="273">
        <v>39169</v>
      </c>
      <c r="D4" s="273"/>
      <c r="E4" s="275"/>
      <c r="F4" s="288"/>
      <c r="G4" s="275"/>
      <c r="H4" s="277"/>
      <c r="I4" s="687" t="s">
        <v>272</v>
      </c>
      <c r="J4" s="687"/>
      <c r="K4" s="172"/>
      <c r="L4" s="87"/>
      <c r="M4" s="275"/>
      <c r="N4" s="275"/>
      <c r="O4" s="275"/>
      <c r="P4" s="275"/>
      <c r="Q4" s="172"/>
      <c r="R4" s="303"/>
      <c r="S4" s="275"/>
    </row>
    <row r="5" spans="2:19" ht="12.75" thickBot="1" x14ac:dyDescent="0.25">
      <c r="B5" s="489"/>
      <c r="C5" s="490"/>
      <c r="D5" s="490"/>
      <c r="E5" s="489"/>
      <c r="F5" s="289"/>
      <c r="G5" s="489"/>
      <c r="H5" s="491"/>
      <c r="I5" s="492"/>
      <c r="J5" s="492"/>
      <c r="K5" s="493"/>
      <c r="L5" s="494"/>
      <c r="M5" s="489"/>
      <c r="N5" s="489"/>
      <c r="O5" s="489"/>
      <c r="P5" s="489"/>
      <c r="Q5" s="493"/>
      <c r="R5" s="495"/>
      <c r="S5" s="489"/>
    </row>
    <row r="6" spans="2:19" s="199" customFormat="1" ht="54" customHeight="1" thickBot="1" x14ac:dyDescent="0.25">
      <c r="B6" s="496" t="s">
        <v>273</v>
      </c>
      <c r="C6" s="496" t="s">
        <v>106</v>
      </c>
      <c r="D6" s="337" t="s">
        <v>426</v>
      </c>
      <c r="E6" s="337" t="s">
        <v>427</v>
      </c>
      <c r="F6" s="496" t="s">
        <v>107</v>
      </c>
      <c r="G6" s="496" t="s">
        <v>108</v>
      </c>
      <c r="H6" s="497" t="s">
        <v>109</v>
      </c>
      <c r="I6" s="497" t="s">
        <v>110</v>
      </c>
      <c r="J6" s="497" t="s">
        <v>111</v>
      </c>
      <c r="K6" s="496" t="s">
        <v>112</v>
      </c>
      <c r="L6" s="498" t="s">
        <v>113</v>
      </c>
      <c r="M6" s="496" t="s">
        <v>114</v>
      </c>
      <c r="N6" s="496" t="s">
        <v>115</v>
      </c>
      <c r="O6" s="496" t="s">
        <v>116</v>
      </c>
      <c r="P6" s="496" t="s">
        <v>117</v>
      </c>
      <c r="Q6" s="496" t="s">
        <v>118</v>
      </c>
      <c r="R6" s="499" t="s">
        <v>119</v>
      </c>
      <c r="S6" s="496" t="s">
        <v>153</v>
      </c>
    </row>
    <row r="7" spans="2:19" x14ac:dyDescent="0.2">
      <c r="B7" s="258"/>
      <c r="C7" s="50"/>
      <c r="D7" s="50"/>
      <c r="E7" s="47"/>
      <c r="F7" s="47"/>
      <c r="G7" s="47"/>
      <c r="H7" s="278"/>
      <c r="I7" s="278"/>
      <c r="J7" s="278"/>
      <c r="K7" s="163"/>
      <c r="L7" s="300"/>
      <c r="M7" s="167"/>
      <c r="N7" s="167" t="s">
        <v>359</v>
      </c>
      <c r="O7" s="167"/>
      <c r="P7" s="168"/>
      <c r="Q7" s="286"/>
      <c r="R7" s="170"/>
      <c r="S7" s="256"/>
    </row>
    <row r="8" spans="2:19" x14ac:dyDescent="0.2">
      <c r="B8" s="500" t="s">
        <v>285</v>
      </c>
      <c r="C8" s="49" t="s">
        <v>344</v>
      </c>
      <c r="D8" s="48" t="s">
        <v>351</v>
      </c>
      <c r="E8" s="48" t="s">
        <v>351</v>
      </c>
      <c r="F8" s="48" t="s">
        <v>352</v>
      </c>
      <c r="G8" s="454">
        <v>0.51413881748071977</v>
      </c>
      <c r="H8" s="279">
        <v>1500000000</v>
      </c>
      <c r="I8" s="279">
        <v>1500000000</v>
      </c>
      <c r="J8" s="279">
        <v>0</v>
      </c>
      <c r="K8" s="184" t="s">
        <v>355</v>
      </c>
      <c r="L8" s="77">
        <v>-2.0000000000000001E-4</v>
      </c>
      <c r="M8" s="199" t="s">
        <v>359</v>
      </c>
      <c r="N8" s="218" t="s">
        <v>359</v>
      </c>
      <c r="O8" s="199" t="s">
        <v>359</v>
      </c>
      <c r="P8" s="218" t="s">
        <v>359</v>
      </c>
      <c r="Q8" s="287">
        <v>39508</v>
      </c>
      <c r="R8" s="85">
        <v>39508</v>
      </c>
      <c r="S8" s="257" t="s">
        <v>414</v>
      </c>
    </row>
    <row r="9" spans="2:19" x14ac:dyDescent="0.2">
      <c r="B9" s="500" t="s">
        <v>287</v>
      </c>
      <c r="C9" s="49" t="s">
        <v>345</v>
      </c>
      <c r="D9" s="48" t="s">
        <v>351</v>
      </c>
      <c r="E9" s="48" t="s">
        <v>351</v>
      </c>
      <c r="F9" s="48" t="s">
        <v>353</v>
      </c>
      <c r="G9" s="454" t="s">
        <v>359</v>
      </c>
      <c r="H9" s="279">
        <v>600000000</v>
      </c>
      <c r="I9" s="279">
        <v>600000000</v>
      </c>
      <c r="J9" s="279">
        <v>0</v>
      </c>
      <c r="K9" s="184" t="s">
        <v>356</v>
      </c>
      <c r="L9" s="77">
        <v>2.9999999999999997E-4</v>
      </c>
      <c r="M9" s="199" t="s">
        <v>359</v>
      </c>
      <c r="N9" s="218" t="s">
        <v>359</v>
      </c>
      <c r="O9" s="199" t="s">
        <v>359</v>
      </c>
      <c r="P9" s="218" t="s">
        <v>359</v>
      </c>
      <c r="Q9" s="287">
        <v>40544</v>
      </c>
      <c r="R9" s="85">
        <v>44013</v>
      </c>
      <c r="S9" s="257" t="s">
        <v>414</v>
      </c>
    </row>
    <row r="10" spans="2:19" x14ac:dyDescent="0.2">
      <c r="B10" s="500" t="s">
        <v>288</v>
      </c>
      <c r="C10" s="49" t="s">
        <v>360</v>
      </c>
      <c r="D10" s="48" t="s">
        <v>365</v>
      </c>
      <c r="E10" s="48" t="s">
        <v>365</v>
      </c>
      <c r="F10" s="48" t="s">
        <v>352</v>
      </c>
      <c r="G10" s="454">
        <v>0.51414410430955593</v>
      </c>
      <c r="H10" s="279">
        <v>57200000</v>
      </c>
      <c r="I10" s="279">
        <v>57200000</v>
      </c>
      <c r="J10" s="279">
        <v>0</v>
      </c>
      <c r="K10" s="184" t="s">
        <v>357</v>
      </c>
      <c r="L10" s="77">
        <v>8.9999999999999998E-4</v>
      </c>
      <c r="M10" s="199" t="s">
        <v>359</v>
      </c>
      <c r="N10" s="218" t="s">
        <v>359</v>
      </c>
      <c r="O10" s="199" t="s">
        <v>359</v>
      </c>
      <c r="P10" s="218" t="s">
        <v>359</v>
      </c>
      <c r="Q10" s="287">
        <v>40544</v>
      </c>
      <c r="R10" s="85">
        <v>51318</v>
      </c>
      <c r="S10" s="257" t="s">
        <v>409</v>
      </c>
    </row>
    <row r="11" spans="2:19" x14ac:dyDescent="0.2">
      <c r="B11" s="500" t="s">
        <v>289</v>
      </c>
      <c r="C11" s="49" t="s">
        <v>361</v>
      </c>
      <c r="D11" s="48" t="s">
        <v>365</v>
      </c>
      <c r="E11" s="48" t="s">
        <v>365</v>
      </c>
      <c r="F11" s="48" t="s">
        <v>354</v>
      </c>
      <c r="G11" s="454">
        <v>0.68397113641804308</v>
      </c>
      <c r="H11" s="279">
        <v>21400000</v>
      </c>
      <c r="I11" s="279">
        <v>21400000</v>
      </c>
      <c r="J11" s="279">
        <v>0</v>
      </c>
      <c r="K11" s="184" t="s">
        <v>358</v>
      </c>
      <c r="L11" s="77">
        <v>8.9999999999999998E-4</v>
      </c>
      <c r="M11" s="199" t="s">
        <v>359</v>
      </c>
      <c r="N11" s="218" t="s">
        <v>359</v>
      </c>
      <c r="O11" s="199" t="s">
        <v>359</v>
      </c>
      <c r="P11" s="218" t="s">
        <v>359</v>
      </c>
      <c r="Q11" s="287">
        <v>40544</v>
      </c>
      <c r="R11" s="85">
        <v>51318</v>
      </c>
      <c r="S11" s="257" t="s">
        <v>409</v>
      </c>
    </row>
    <row r="12" spans="2:19" x14ac:dyDescent="0.2">
      <c r="B12" s="500" t="s">
        <v>290</v>
      </c>
      <c r="C12" s="49" t="s">
        <v>371</v>
      </c>
      <c r="D12" s="48" t="s">
        <v>379</v>
      </c>
      <c r="E12" s="48" t="s">
        <v>379</v>
      </c>
      <c r="F12" s="48" t="s">
        <v>352</v>
      </c>
      <c r="G12" s="454">
        <v>0.51412560088429604</v>
      </c>
      <c r="H12" s="279">
        <v>30300000</v>
      </c>
      <c r="I12" s="279">
        <v>30300000</v>
      </c>
      <c r="J12" s="279">
        <v>0</v>
      </c>
      <c r="K12" s="184" t="s">
        <v>357</v>
      </c>
      <c r="L12" s="77">
        <v>2.8E-3</v>
      </c>
      <c r="M12" s="199" t="s">
        <v>359</v>
      </c>
      <c r="N12" s="218" t="s">
        <v>359</v>
      </c>
      <c r="O12" s="199" t="s">
        <v>359</v>
      </c>
      <c r="P12" s="218" t="s">
        <v>359</v>
      </c>
      <c r="Q12" s="287">
        <v>40544</v>
      </c>
      <c r="R12" s="85">
        <v>44013</v>
      </c>
      <c r="S12" s="257" t="s">
        <v>409</v>
      </c>
    </row>
    <row r="13" spans="2:19" x14ac:dyDescent="0.2">
      <c r="B13" s="500" t="s">
        <v>291</v>
      </c>
      <c r="C13" s="49" t="s">
        <v>372</v>
      </c>
      <c r="D13" s="48" t="s">
        <v>379</v>
      </c>
      <c r="E13" s="48" t="s">
        <v>379</v>
      </c>
      <c r="F13" s="48" t="s">
        <v>354</v>
      </c>
      <c r="G13" s="454">
        <v>0.68396645828488578</v>
      </c>
      <c r="H13" s="279">
        <v>22700000</v>
      </c>
      <c r="I13" s="279">
        <v>22700000</v>
      </c>
      <c r="J13" s="279">
        <v>0</v>
      </c>
      <c r="K13" s="184" t="s">
        <v>358</v>
      </c>
      <c r="L13" s="77">
        <v>2.8E-3</v>
      </c>
      <c r="M13" s="199" t="s">
        <v>359</v>
      </c>
      <c r="N13" s="218" t="s">
        <v>359</v>
      </c>
      <c r="O13" s="199" t="s">
        <v>359</v>
      </c>
      <c r="P13" s="218" t="s">
        <v>359</v>
      </c>
      <c r="Q13" s="287">
        <v>40544</v>
      </c>
      <c r="R13" s="85">
        <v>44013</v>
      </c>
      <c r="S13" s="257" t="s">
        <v>409</v>
      </c>
    </row>
    <row r="14" spans="2:19" x14ac:dyDescent="0.2">
      <c r="B14" s="500" t="s">
        <v>292</v>
      </c>
      <c r="C14" s="49" t="s">
        <v>373</v>
      </c>
      <c r="D14" s="48" t="s">
        <v>379</v>
      </c>
      <c r="E14" s="48" t="s">
        <v>379</v>
      </c>
      <c r="F14" s="48" t="s">
        <v>353</v>
      </c>
      <c r="G14" s="454" t="s">
        <v>359</v>
      </c>
      <c r="H14" s="279">
        <v>15550000</v>
      </c>
      <c r="I14" s="279">
        <v>15500000</v>
      </c>
      <c r="J14" s="279">
        <v>0</v>
      </c>
      <c r="K14" s="184" t="s">
        <v>356</v>
      </c>
      <c r="L14" s="77">
        <v>2.8E-3</v>
      </c>
      <c r="M14" s="199" t="s">
        <v>359</v>
      </c>
      <c r="N14" s="218" t="s">
        <v>359</v>
      </c>
      <c r="O14" s="199" t="s">
        <v>359</v>
      </c>
      <c r="P14" s="218" t="s">
        <v>359</v>
      </c>
      <c r="Q14" s="287">
        <v>40544</v>
      </c>
      <c r="R14" s="85">
        <v>44013</v>
      </c>
      <c r="S14" s="257" t="s">
        <v>409</v>
      </c>
    </row>
    <row r="15" spans="2:19" x14ac:dyDescent="0.2">
      <c r="B15" s="500" t="s">
        <v>293</v>
      </c>
      <c r="C15" s="49" t="s">
        <v>346</v>
      </c>
      <c r="D15" s="48" t="s">
        <v>351</v>
      </c>
      <c r="E15" s="48" t="s">
        <v>351</v>
      </c>
      <c r="F15" s="48" t="s">
        <v>352</v>
      </c>
      <c r="G15" s="454">
        <v>0.51493305870236872</v>
      </c>
      <c r="H15" s="279">
        <v>1500000000</v>
      </c>
      <c r="I15" s="279">
        <v>1500000000</v>
      </c>
      <c r="J15" s="279">
        <v>0</v>
      </c>
      <c r="K15" s="184" t="s">
        <v>357</v>
      </c>
      <c r="L15" s="77">
        <v>5.0000000000000001E-4</v>
      </c>
      <c r="M15" s="199" t="s">
        <v>359</v>
      </c>
      <c r="N15" s="218" t="s">
        <v>359</v>
      </c>
      <c r="O15" s="199" t="s">
        <v>359</v>
      </c>
      <c r="P15" s="218" t="s">
        <v>359</v>
      </c>
      <c r="Q15" s="287">
        <v>40544</v>
      </c>
      <c r="R15" s="85">
        <v>44378</v>
      </c>
      <c r="S15" s="257" t="s">
        <v>410</v>
      </c>
    </row>
    <row r="16" spans="2:19" x14ac:dyDescent="0.2">
      <c r="B16" s="500" t="s">
        <v>294</v>
      </c>
      <c r="C16" s="501" t="s">
        <v>362</v>
      </c>
      <c r="D16" s="502" t="s">
        <v>365</v>
      </c>
      <c r="E16" s="502" t="s">
        <v>365</v>
      </c>
      <c r="F16" s="48" t="s">
        <v>354</v>
      </c>
      <c r="G16" s="454">
        <v>0.6839945280437757</v>
      </c>
      <c r="H16" s="291">
        <v>26300000</v>
      </c>
      <c r="I16" s="295">
        <v>26300000</v>
      </c>
      <c r="J16" s="295">
        <v>0</v>
      </c>
      <c r="K16" s="184" t="s">
        <v>358</v>
      </c>
      <c r="L16" s="290">
        <v>1.4E-3</v>
      </c>
      <c r="M16" s="199" t="s">
        <v>359</v>
      </c>
      <c r="N16" s="218" t="s">
        <v>359</v>
      </c>
      <c r="O16" s="199" t="s">
        <v>359</v>
      </c>
      <c r="P16" s="218" t="s">
        <v>359</v>
      </c>
      <c r="Q16" s="287">
        <v>40544</v>
      </c>
      <c r="R16" s="85">
        <v>51318</v>
      </c>
      <c r="S16" s="48" t="s">
        <v>409</v>
      </c>
    </row>
    <row r="17" spans="2:19" x14ac:dyDescent="0.2">
      <c r="B17" s="500" t="s">
        <v>298</v>
      </c>
      <c r="C17" s="503" t="s">
        <v>366</v>
      </c>
      <c r="D17" s="504" t="s">
        <v>370</v>
      </c>
      <c r="E17" s="504" t="s">
        <v>370</v>
      </c>
      <c r="F17" s="504" t="s">
        <v>354</v>
      </c>
      <c r="G17" s="505">
        <v>0.68396178021572152</v>
      </c>
      <c r="H17" s="506">
        <v>10600000</v>
      </c>
      <c r="I17" s="507">
        <v>10600000</v>
      </c>
      <c r="J17" s="507">
        <v>0</v>
      </c>
      <c r="K17" s="508" t="s">
        <v>358</v>
      </c>
      <c r="L17" s="509">
        <v>2.2000000000000001E-3</v>
      </c>
      <c r="M17" s="199" t="s">
        <v>359</v>
      </c>
      <c r="N17" s="504" t="s">
        <v>359</v>
      </c>
      <c r="O17" s="199" t="s">
        <v>359</v>
      </c>
      <c r="P17" s="504" t="s">
        <v>359</v>
      </c>
      <c r="Q17" s="287">
        <v>40544</v>
      </c>
      <c r="R17" s="85">
        <v>51318</v>
      </c>
      <c r="S17" s="504" t="s">
        <v>409</v>
      </c>
    </row>
    <row r="18" spans="2:19" x14ac:dyDescent="0.2">
      <c r="B18" s="500" t="s">
        <v>299</v>
      </c>
      <c r="C18" s="503" t="s">
        <v>367</v>
      </c>
      <c r="D18" s="504" t="s">
        <v>370</v>
      </c>
      <c r="E18" s="504" t="s">
        <v>370</v>
      </c>
      <c r="F18" s="504" t="s">
        <v>353</v>
      </c>
      <c r="G18" s="505" t="s">
        <v>359</v>
      </c>
      <c r="H18" s="506">
        <v>10800000</v>
      </c>
      <c r="I18" s="507">
        <v>10800000</v>
      </c>
      <c r="J18" s="507">
        <v>0</v>
      </c>
      <c r="K18" s="508" t="s">
        <v>356</v>
      </c>
      <c r="L18" s="509">
        <v>2.2000000000000001E-3</v>
      </c>
      <c r="M18" s="199" t="s">
        <v>359</v>
      </c>
      <c r="N18" s="504" t="s">
        <v>359</v>
      </c>
      <c r="O18" s="199" t="s">
        <v>359</v>
      </c>
      <c r="P18" s="504" t="s">
        <v>359</v>
      </c>
      <c r="Q18" s="287">
        <v>40544</v>
      </c>
      <c r="R18" s="85">
        <v>51318</v>
      </c>
      <c r="S18" s="504" t="s">
        <v>409</v>
      </c>
    </row>
    <row r="19" spans="2:19" x14ac:dyDescent="0.2">
      <c r="B19" s="500" t="s">
        <v>295</v>
      </c>
      <c r="C19" s="503" t="s">
        <v>374</v>
      </c>
      <c r="D19" s="504" t="s">
        <v>379</v>
      </c>
      <c r="E19" s="48" t="s">
        <v>379</v>
      </c>
      <c r="F19" s="504" t="s">
        <v>352</v>
      </c>
      <c r="G19" s="505">
        <v>0.51428688979860526</v>
      </c>
      <c r="H19" s="506">
        <v>9800000</v>
      </c>
      <c r="I19" s="507">
        <v>9800000</v>
      </c>
      <c r="J19" s="507">
        <v>0</v>
      </c>
      <c r="K19" s="508" t="s">
        <v>357</v>
      </c>
      <c r="L19" s="509">
        <v>4.1999999999999997E-3</v>
      </c>
      <c r="M19" s="199" t="s">
        <v>359</v>
      </c>
      <c r="N19" s="504" t="s">
        <v>359</v>
      </c>
      <c r="O19" s="199" t="s">
        <v>359</v>
      </c>
      <c r="P19" s="504" t="s">
        <v>359</v>
      </c>
      <c r="Q19" s="287">
        <v>40544</v>
      </c>
      <c r="R19" s="85">
        <v>44013</v>
      </c>
      <c r="S19" s="504" t="s">
        <v>409</v>
      </c>
    </row>
    <row r="20" spans="2:19" x14ac:dyDescent="0.2">
      <c r="B20" s="500" t="s">
        <v>296</v>
      </c>
      <c r="C20" s="503" t="s">
        <v>375</v>
      </c>
      <c r="D20" s="504" t="s">
        <v>379</v>
      </c>
      <c r="E20" s="48" t="s">
        <v>379</v>
      </c>
      <c r="F20" s="504" t="s">
        <v>354</v>
      </c>
      <c r="G20" s="505">
        <v>0.68397113641804308</v>
      </c>
      <c r="H20" s="506">
        <v>21900000</v>
      </c>
      <c r="I20" s="507">
        <v>21900000</v>
      </c>
      <c r="J20" s="507">
        <v>0</v>
      </c>
      <c r="K20" s="508" t="s">
        <v>358</v>
      </c>
      <c r="L20" s="509">
        <v>4.1999999999999997E-3</v>
      </c>
      <c r="M20" s="199" t="s">
        <v>359</v>
      </c>
      <c r="N20" s="504" t="s">
        <v>359</v>
      </c>
      <c r="O20" s="199" t="s">
        <v>359</v>
      </c>
      <c r="P20" s="504" t="s">
        <v>359</v>
      </c>
      <c r="Q20" s="287">
        <v>40544</v>
      </c>
      <c r="R20" s="85">
        <v>44013</v>
      </c>
      <c r="S20" s="504" t="s">
        <v>409</v>
      </c>
    </row>
    <row r="21" spans="2:19" x14ac:dyDescent="0.2">
      <c r="B21" s="500" t="s">
        <v>297</v>
      </c>
      <c r="C21" s="503" t="s">
        <v>376</v>
      </c>
      <c r="D21" s="504" t="s">
        <v>379</v>
      </c>
      <c r="E21" s="48" t="s">
        <v>379</v>
      </c>
      <c r="F21" s="504" t="s">
        <v>353</v>
      </c>
      <c r="G21" s="505" t="s">
        <v>359</v>
      </c>
      <c r="H21" s="506">
        <v>5000000</v>
      </c>
      <c r="I21" s="507">
        <v>5000000</v>
      </c>
      <c r="J21" s="507">
        <v>0</v>
      </c>
      <c r="K21" s="508" t="s">
        <v>356</v>
      </c>
      <c r="L21" s="509">
        <v>4.1999999999999997E-3</v>
      </c>
      <c r="M21" s="199" t="s">
        <v>359</v>
      </c>
      <c r="N21" s="504" t="s">
        <v>359</v>
      </c>
      <c r="O21" s="199" t="s">
        <v>359</v>
      </c>
      <c r="P21" s="504" t="s">
        <v>359</v>
      </c>
      <c r="Q21" s="287">
        <v>40544</v>
      </c>
      <c r="R21" s="85">
        <v>44013</v>
      </c>
      <c r="S21" s="504" t="s">
        <v>409</v>
      </c>
    </row>
    <row r="22" spans="2:19" x14ac:dyDescent="0.2">
      <c r="B22" s="500" t="s">
        <v>300</v>
      </c>
      <c r="C22" s="503" t="s">
        <v>347</v>
      </c>
      <c r="D22" s="504" t="s">
        <v>351</v>
      </c>
      <c r="E22" s="504" t="s">
        <v>351</v>
      </c>
      <c r="F22" s="504" t="s">
        <v>352</v>
      </c>
      <c r="G22" s="505">
        <v>0.51445621977569711</v>
      </c>
      <c r="H22" s="506">
        <v>1600000000</v>
      </c>
      <c r="I22" s="507">
        <v>1600000000</v>
      </c>
      <c r="J22" s="507">
        <v>0</v>
      </c>
      <c r="K22" s="508" t="s">
        <v>357</v>
      </c>
      <c r="L22" s="509">
        <v>8.0000000000000004E-4</v>
      </c>
      <c r="M22" s="199" t="s">
        <v>359</v>
      </c>
      <c r="N22" s="504" t="s">
        <v>359</v>
      </c>
      <c r="O22" s="199" t="s">
        <v>359</v>
      </c>
      <c r="P22" s="504" t="s">
        <v>359</v>
      </c>
      <c r="Q22" s="510">
        <v>40634</v>
      </c>
      <c r="R22" s="85">
        <v>51318</v>
      </c>
      <c r="S22" s="504" t="s">
        <v>409</v>
      </c>
    </row>
    <row r="23" spans="2:19" x14ac:dyDescent="0.2">
      <c r="B23" s="500" t="s">
        <v>301</v>
      </c>
      <c r="C23" s="503" t="s">
        <v>348</v>
      </c>
      <c r="D23" s="504" t="s">
        <v>351</v>
      </c>
      <c r="E23" s="504" t="s">
        <v>351</v>
      </c>
      <c r="F23" s="504" t="s">
        <v>354</v>
      </c>
      <c r="G23" s="505">
        <v>0.68399920656092039</v>
      </c>
      <c r="H23" s="506">
        <v>1500000000</v>
      </c>
      <c r="I23" s="507">
        <v>1500000000</v>
      </c>
      <c r="J23" s="507">
        <v>0</v>
      </c>
      <c r="K23" s="508" t="s">
        <v>358</v>
      </c>
      <c r="L23" s="509">
        <v>1E-3</v>
      </c>
      <c r="M23" s="199" t="s">
        <v>359</v>
      </c>
      <c r="N23" s="504" t="s">
        <v>359</v>
      </c>
      <c r="O23" s="199" t="s">
        <v>359</v>
      </c>
      <c r="P23" s="504" t="s">
        <v>359</v>
      </c>
      <c r="Q23" s="510">
        <v>40634</v>
      </c>
      <c r="R23" s="85">
        <v>51318</v>
      </c>
      <c r="S23" s="504" t="s">
        <v>409</v>
      </c>
    </row>
    <row r="24" spans="2:19" x14ac:dyDescent="0.2">
      <c r="B24" s="500" t="s">
        <v>302</v>
      </c>
      <c r="C24" s="503" t="s">
        <v>349</v>
      </c>
      <c r="D24" s="504" t="s">
        <v>351</v>
      </c>
      <c r="E24" s="504" t="s">
        <v>351</v>
      </c>
      <c r="F24" s="504" t="s">
        <v>353</v>
      </c>
      <c r="G24" s="505" t="s">
        <v>359</v>
      </c>
      <c r="H24" s="506">
        <v>800000000</v>
      </c>
      <c r="I24" s="507">
        <v>800000000</v>
      </c>
      <c r="J24" s="507">
        <v>0</v>
      </c>
      <c r="K24" s="508" t="s">
        <v>356</v>
      </c>
      <c r="L24" s="509">
        <v>1E-3</v>
      </c>
      <c r="M24" s="199" t="s">
        <v>359</v>
      </c>
      <c r="N24" s="504" t="s">
        <v>359</v>
      </c>
      <c r="O24" s="199" t="s">
        <v>359</v>
      </c>
      <c r="P24" s="504" t="s">
        <v>359</v>
      </c>
      <c r="Q24" s="510">
        <v>40634</v>
      </c>
      <c r="R24" s="85">
        <v>51318</v>
      </c>
      <c r="S24" s="504" t="s">
        <v>409</v>
      </c>
    </row>
    <row r="25" spans="2:19" x14ac:dyDescent="0.2">
      <c r="B25" s="500" t="s">
        <v>303</v>
      </c>
      <c r="C25" s="503" t="s">
        <v>363</v>
      </c>
      <c r="D25" s="504" t="s">
        <v>365</v>
      </c>
      <c r="E25" s="504" t="s">
        <v>365</v>
      </c>
      <c r="F25" s="504" t="s">
        <v>354</v>
      </c>
      <c r="G25" s="505">
        <v>0.68398517120148827</v>
      </c>
      <c r="H25" s="506">
        <v>46700000</v>
      </c>
      <c r="I25" s="507">
        <v>46700000</v>
      </c>
      <c r="J25" s="507">
        <v>0</v>
      </c>
      <c r="K25" s="508" t="s">
        <v>358</v>
      </c>
      <c r="L25" s="509">
        <v>1.4E-3</v>
      </c>
      <c r="M25" s="199" t="s">
        <v>359</v>
      </c>
      <c r="N25" s="504" t="s">
        <v>359</v>
      </c>
      <c r="O25" s="199" t="s">
        <v>359</v>
      </c>
      <c r="P25" s="504" t="s">
        <v>359</v>
      </c>
      <c r="Q25" s="287">
        <v>40544</v>
      </c>
      <c r="R25" s="85">
        <v>51318</v>
      </c>
      <c r="S25" s="504" t="s">
        <v>409</v>
      </c>
    </row>
    <row r="26" spans="2:19" x14ac:dyDescent="0.2">
      <c r="B26" s="500" t="s">
        <v>304</v>
      </c>
      <c r="C26" s="503" t="s">
        <v>364</v>
      </c>
      <c r="D26" s="504" t="s">
        <v>365</v>
      </c>
      <c r="E26" s="504" t="s">
        <v>365</v>
      </c>
      <c r="F26" s="504" t="s">
        <v>353</v>
      </c>
      <c r="G26" s="505" t="s">
        <v>359</v>
      </c>
      <c r="H26" s="506">
        <v>48000000</v>
      </c>
      <c r="I26" s="507">
        <v>48000000</v>
      </c>
      <c r="J26" s="507">
        <v>0</v>
      </c>
      <c r="K26" s="508" t="s">
        <v>356</v>
      </c>
      <c r="L26" s="509">
        <v>1.4E-3</v>
      </c>
      <c r="M26" s="199" t="s">
        <v>359</v>
      </c>
      <c r="N26" s="504" t="s">
        <v>359</v>
      </c>
      <c r="O26" s="199" t="s">
        <v>359</v>
      </c>
      <c r="P26" s="504" t="s">
        <v>359</v>
      </c>
      <c r="Q26" s="287">
        <v>40544</v>
      </c>
      <c r="R26" s="85">
        <v>51318</v>
      </c>
      <c r="S26" s="504" t="s">
        <v>409</v>
      </c>
    </row>
    <row r="27" spans="2:19" x14ac:dyDescent="0.2">
      <c r="B27" s="500" t="s">
        <v>305</v>
      </c>
      <c r="C27" s="503" t="s">
        <v>368</v>
      </c>
      <c r="D27" s="504" t="s">
        <v>370</v>
      </c>
      <c r="E27" s="504" t="s">
        <v>370</v>
      </c>
      <c r="F27" s="504" t="s">
        <v>354</v>
      </c>
      <c r="G27" s="505">
        <v>0.68399920656092039</v>
      </c>
      <c r="H27" s="506">
        <v>28000000</v>
      </c>
      <c r="I27" s="507">
        <v>28000000</v>
      </c>
      <c r="J27" s="507">
        <v>0</v>
      </c>
      <c r="K27" s="508" t="s">
        <v>358</v>
      </c>
      <c r="L27" s="509">
        <v>2.2000000000000001E-3</v>
      </c>
      <c r="M27" s="199" t="s">
        <v>359</v>
      </c>
      <c r="N27" s="504" t="s">
        <v>359</v>
      </c>
      <c r="O27" s="199" t="s">
        <v>359</v>
      </c>
      <c r="P27" s="504" t="s">
        <v>359</v>
      </c>
      <c r="Q27" s="287">
        <v>40544</v>
      </c>
      <c r="R27" s="85">
        <v>51318</v>
      </c>
      <c r="S27" s="504" t="s">
        <v>409</v>
      </c>
    </row>
    <row r="28" spans="2:19" x14ac:dyDescent="0.2">
      <c r="B28" s="500" t="s">
        <v>306</v>
      </c>
      <c r="C28" s="501" t="s">
        <v>369</v>
      </c>
      <c r="D28" s="502" t="s">
        <v>370</v>
      </c>
      <c r="E28" s="502" t="s">
        <v>370</v>
      </c>
      <c r="F28" s="502" t="s">
        <v>353</v>
      </c>
      <c r="G28" s="511" t="s">
        <v>359</v>
      </c>
      <c r="H28" s="512">
        <v>28800000</v>
      </c>
      <c r="I28" s="513">
        <v>28800000</v>
      </c>
      <c r="J28" s="513">
        <v>0</v>
      </c>
      <c r="K28" s="514" t="s">
        <v>356</v>
      </c>
      <c r="L28" s="515">
        <v>2.2000000000000001E-3</v>
      </c>
      <c r="M28" s="199" t="s">
        <v>359</v>
      </c>
      <c r="N28" s="502" t="s">
        <v>359</v>
      </c>
      <c r="O28" s="199" t="s">
        <v>359</v>
      </c>
      <c r="P28" s="502" t="s">
        <v>359</v>
      </c>
      <c r="Q28" s="287">
        <v>40544</v>
      </c>
      <c r="R28" s="85">
        <v>51318</v>
      </c>
      <c r="S28" s="502" t="s">
        <v>409</v>
      </c>
    </row>
    <row r="29" spans="2:19" x14ac:dyDescent="0.2">
      <c r="B29" s="500" t="s">
        <v>307</v>
      </c>
      <c r="C29" s="501" t="s">
        <v>377</v>
      </c>
      <c r="D29" s="502" t="s">
        <v>379</v>
      </c>
      <c r="E29" s="48" t="s">
        <v>379</v>
      </c>
      <c r="F29" s="502" t="s">
        <v>354</v>
      </c>
      <c r="G29" s="511">
        <v>0.6839945280437757</v>
      </c>
      <c r="H29" s="512">
        <v>86900000</v>
      </c>
      <c r="I29" s="513">
        <v>86900000</v>
      </c>
      <c r="J29" s="513">
        <v>0</v>
      </c>
      <c r="K29" s="514" t="s">
        <v>358</v>
      </c>
      <c r="L29" s="515">
        <v>4.1999999999999997E-3</v>
      </c>
      <c r="M29" s="199" t="s">
        <v>359</v>
      </c>
      <c r="N29" s="502" t="s">
        <v>359</v>
      </c>
      <c r="O29" s="199" t="s">
        <v>359</v>
      </c>
      <c r="P29" s="502" t="s">
        <v>359</v>
      </c>
      <c r="Q29" s="287">
        <v>40544</v>
      </c>
      <c r="R29" s="85">
        <v>44013</v>
      </c>
      <c r="S29" s="502" t="s">
        <v>409</v>
      </c>
    </row>
    <row r="30" spans="2:19" x14ac:dyDescent="0.2">
      <c r="B30" s="500" t="s">
        <v>308</v>
      </c>
      <c r="C30" s="501" t="s">
        <v>378</v>
      </c>
      <c r="D30" s="502" t="s">
        <v>379</v>
      </c>
      <c r="E30" s="48" t="s">
        <v>379</v>
      </c>
      <c r="F30" s="502" t="s">
        <v>353</v>
      </c>
      <c r="G30" s="511" t="s">
        <v>359</v>
      </c>
      <c r="H30" s="512">
        <v>25500000</v>
      </c>
      <c r="I30" s="513">
        <v>25500000</v>
      </c>
      <c r="J30" s="513">
        <v>0</v>
      </c>
      <c r="K30" s="514" t="s">
        <v>358</v>
      </c>
      <c r="L30" s="515">
        <v>4.1999999999999997E-3</v>
      </c>
      <c r="M30" s="199" t="s">
        <v>359</v>
      </c>
      <c r="N30" s="502" t="s">
        <v>359</v>
      </c>
      <c r="O30" s="199" t="s">
        <v>359</v>
      </c>
      <c r="P30" s="502" t="s">
        <v>359</v>
      </c>
      <c r="Q30" s="287">
        <v>40544</v>
      </c>
      <c r="R30" s="85">
        <v>44013</v>
      </c>
      <c r="S30" s="502" t="s">
        <v>409</v>
      </c>
    </row>
    <row r="31" spans="2:19" ht="12.75" thickBot="1" x14ac:dyDescent="0.25">
      <c r="B31" s="516" t="s">
        <v>309</v>
      </c>
      <c r="C31" s="517" t="s">
        <v>350</v>
      </c>
      <c r="D31" s="518" t="s">
        <v>351</v>
      </c>
      <c r="E31" s="518" t="s">
        <v>351</v>
      </c>
      <c r="F31" s="518" t="s">
        <v>352</v>
      </c>
      <c r="G31" s="519">
        <v>0.51480051480051481</v>
      </c>
      <c r="H31" s="520">
        <v>1000000000</v>
      </c>
      <c r="I31" s="521">
        <v>0</v>
      </c>
      <c r="J31" s="521">
        <v>1000000000</v>
      </c>
      <c r="K31" s="522" t="s">
        <v>357</v>
      </c>
      <c r="L31" s="523">
        <v>1E-3</v>
      </c>
      <c r="M31" s="524">
        <v>6.6699999999999997E-3</v>
      </c>
      <c r="N31" s="518" t="s">
        <v>523</v>
      </c>
      <c r="O31" s="525">
        <v>41015</v>
      </c>
      <c r="P31" s="526">
        <v>1667499.9999999998</v>
      </c>
      <c r="Q31" s="527">
        <v>41183</v>
      </c>
      <c r="R31" s="306">
        <v>47665</v>
      </c>
      <c r="S31" s="518" t="s">
        <v>414</v>
      </c>
    </row>
    <row r="32" spans="2:19" x14ac:dyDescent="0.2">
      <c r="B32" s="528" t="s">
        <v>512</v>
      </c>
      <c r="J32" s="297"/>
      <c r="K32" s="282"/>
    </row>
    <row r="33" spans="2:19" x14ac:dyDescent="0.2">
      <c r="J33" s="298"/>
      <c r="K33" s="283"/>
    </row>
    <row r="34" spans="2:19" x14ac:dyDescent="0.2">
      <c r="K34" s="283"/>
    </row>
    <row r="35" spans="2:19" x14ac:dyDescent="0.2">
      <c r="B35" s="488" t="s">
        <v>105</v>
      </c>
      <c r="C35" s="273">
        <v>39253</v>
      </c>
      <c r="D35" s="273"/>
      <c r="E35" s="275"/>
      <c r="F35" s="288"/>
      <c r="G35" s="275"/>
      <c r="H35" s="277"/>
      <c r="I35" s="687" t="s">
        <v>274</v>
      </c>
      <c r="J35" s="687"/>
      <c r="K35" s="172"/>
      <c r="L35" s="87"/>
      <c r="M35" s="275"/>
      <c r="N35" s="275"/>
      <c r="O35" s="275"/>
      <c r="P35" s="275"/>
      <c r="Q35" s="172"/>
      <c r="R35" s="303"/>
      <c r="S35" s="275"/>
    </row>
    <row r="36" spans="2:19" ht="12.75" thickBot="1" x14ac:dyDescent="0.25">
      <c r="B36" s="489"/>
      <c r="C36" s="490"/>
      <c r="D36" s="490"/>
      <c r="E36" s="489"/>
      <c r="F36" s="289"/>
      <c r="G36" s="489"/>
      <c r="H36" s="491"/>
      <c r="I36" s="492"/>
      <c r="J36" s="492"/>
      <c r="K36" s="493"/>
      <c r="L36" s="494"/>
      <c r="M36" s="489"/>
      <c r="N36" s="489"/>
      <c r="O36" s="489"/>
      <c r="P36" s="489"/>
      <c r="Q36" s="493"/>
      <c r="R36" s="495"/>
      <c r="S36" s="489"/>
    </row>
    <row r="37" spans="2:19" ht="54" customHeight="1" thickBot="1" x14ac:dyDescent="0.25">
      <c r="B37" s="496" t="s">
        <v>275</v>
      </c>
      <c r="C37" s="529" t="s">
        <v>106</v>
      </c>
      <c r="D37" s="337" t="s">
        <v>426</v>
      </c>
      <c r="E37" s="337" t="s">
        <v>427</v>
      </c>
      <c r="F37" s="496" t="s">
        <v>107</v>
      </c>
      <c r="G37" s="496" t="s">
        <v>108</v>
      </c>
      <c r="H37" s="497" t="s">
        <v>109</v>
      </c>
      <c r="I37" s="530" t="s">
        <v>110</v>
      </c>
      <c r="J37" s="530" t="s">
        <v>111</v>
      </c>
      <c r="K37" s="531" t="s">
        <v>112</v>
      </c>
      <c r="L37" s="498" t="s">
        <v>113</v>
      </c>
      <c r="M37" s="496" t="s">
        <v>114</v>
      </c>
      <c r="N37" s="496" t="s">
        <v>115</v>
      </c>
      <c r="O37" s="496" t="s">
        <v>116</v>
      </c>
      <c r="P37" s="496" t="s">
        <v>117</v>
      </c>
      <c r="Q37" s="531" t="s">
        <v>118</v>
      </c>
      <c r="R37" s="499" t="s">
        <v>119</v>
      </c>
      <c r="S37" s="496" t="s">
        <v>153</v>
      </c>
    </row>
    <row r="38" spans="2:19" x14ac:dyDescent="0.2">
      <c r="B38" s="258"/>
      <c r="C38" s="50"/>
      <c r="D38" s="50"/>
      <c r="E38" s="47"/>
      <c r="F38" s="47"/>
      <c r="G38" s="47"/>
      <c r="H38" s="278"/>
      <c r="I38" s="278"/>
      <c r="J38" s="278"/>
      <c r="K38" s="163"/>
      <c r="L38" s="300"/>
      <c r="M38" s="167"/>
      <c r="N38" s="167"/>
      <c r="O38" s="167"/>
      <c r="P38" s="168"/>
      <c r="Q38" s="286"/>
      <c r="R38" s="170"/>
      <c r="S38" s="256"/>
    </row>
    <row r="39" spans="2:19" x14ac:dyDescent="0.2">
      <c r="B39" s="504" t="s">
        <v>285</v>
      </c>
      <c r="C39" s="49" t="s">
        <v>380</v>
      </c>
      <c r="D39" s="48" t="s">
        <v>351</v>
      </c>
      <c r="E39" s="48" t="s">
        <v>351</v>
      </c>
      <c r="F39" s="48" t="s">
        <v>352</v>
      </c>
      <c r="G39" s="454">
        <v>0.50200803212851408</v>
      </c>
      <c r="H39" s="279">
        <v>1225000000</v>
      </c>
      <c r="I39" s="279">
        <v>1225000000</v>
      </c>
      <c r="J39" s="279">
        <v>0</v>
      </c>
      <c r="K39" s="184" t="s">
        <v>355</v>
      </c>
      <c r="L39" s="217">
        <v>2.9999999999999997E-4</v>
      </c>
      <c r="M39" s="186" t="s">
        <v>359</v>
      </c>
      <c r="N39" s="186" t="s">
        <v>359</v>
      </c>
      <c r="O39" s="186" t="s">
        <v>359</v>
      </c>
      <c r="P39" s="186" t="s">
        <v>359</v>
      </c>
      <c r="Q39" s="287">
        <v>40817</v>
      </c>
      <c r="R39" s="85">
        <v>44378</v>
      </c>
      <c r="S39" s="257" t="s">
        <v>410</v>
      </c>
    </row>
    <row r="40" spans="2:19" x14ac:dyDescent="0.2">
      <c r="B40" s="504" t="s">
        <v>286</v>
      </c>
      <c r="C40" s="49" t="s">
        <v>381</v>
      </c>
      <c r="D40" s="48" t="s">
        <v>351</v>
      </c>
      <c r="E40" s="48" t="s">
        <v>351</v>
      </c>
      <c r="F40" s="48" t="s">
        <v>354</v>
      </c>
      <c r="G40" s="454">
        <v>0.67934782608695654</v>
      </c>
      <c r="H40" s="279">
        <v>1200000000</v>
      </c>
      <c r="I40" s="279">
        <v>1200000000</v>
      </c>
      <c r="J40" s="279">
        <v>0</v>
      </c>
      <c r="K40" s="184" t="s">
        <v>358</v>
      </c>
      <c r="L40" s="217">
        <v>4.0000000000000002E-4</v>
      </c>
      <c r="M40" s="186" t="s">
        <v>359</v>
      </c>
      <c r="N40" s="186" t="s">
        <v>359</v>
      </c>
      <c r="O40" s="186" t="s">
        <v>359</v>
      </c>
      <c r="P40" s="186" t="s">
        <v>359</v>
      </c>
      <c r="Q40" s="287">
        <v>40817</v>
      </c>
      <c r="R40" s="85">
        <v>44378</v>
      </c>
      <c r="S40" s="257" t="s">
        <v>410</v>
      </c>
    </row>
    <row r="41" spans="2:19" x14ac:dyDescent="0.2">
      <c r="B41" s="504" t="s">
        <v>310</v>
      </c>
      <c r="C41" s="49" t="s">
        <v>390</v>
      </c>
      <c r="D41" s="48" t="s">
        <v>365</v>
      </c>
      <c r="E41" s="48" t="s">
        <v>365</v>
      </c>
      <c r="F41" s="48" t="s">
        <v>352</v>
      </c>
      <c r="G41" s="454">
        <v>0.50200803212851408</v>
      </c>
      <c r="H41" s="279">
        <v>82000000</v>
      </c>
      <c r="I41" s="279">
        <v>82000000</v>
      </c>
      <c r="J41" s="279">
        <v>0</v>
      </c>
      <c r="K41" s="184" t="s">
        <v>401</v>
      </c>
      <c r="L41" s="217">
        <v>6.9999999999999999E-4</v>
      </c>
      <c r="M41" s="186" t="s">
        <v>359</v>
      </c>
      <c r="N41" s="186" t="s">
        <v>359</v>
      </c>
      <c r="O41" s="186" t="s">
        <v>359</v>
      </c>
      <c r="P41" s="186" t="s">
        <v>359</v>
      </c>
      <c r="Q41" s="287">
        <v>40817</v>
      </c>
      <c r="R41" s="85">
        <v>51318</v>
      </c>
      <c r="S41" s="257" t="s">
        <v>409</v>
      </c>
    </row>
    <row r="42" spans="2:19" x14ac:dyDescent="0.2">
      <c r="B42" s="504" t="s">
        <v>311</v>
      </c>
      <c r="C42" s="49" t="s">
        <v>397</v>
      </c>
      <c r="D42" s="48" t="s">
        <v>379</v>
      </c>
      <c r="E42" s="48" t="s">
        <v>379</v>
      </c>
      <c r="F42" s="48" t="s">
        <v>352</v>
      </c>
      <c r="G42" s="454">
        <v>0.50200803212851408</v>
      </c>
      <c r="H42" s="279">
        <v>128400000</v>
      </c>
      <c r="I42" s="279">
        <v>128400000</v>
      </c>
      <c r="J42" s="279">
        <v>0</v>
      </c>
      <c r="K42" s="184" t="s">
        <v>401</v>
      </c>
      <c r="L42" s="217">
        <v>2.3E-3</v>
      </c>
      <c r="M42" s="186" t="s">
        <v>359</v>
      </c>
      <c r="N42" s="186" t="s">
        <v>359</v>
      </c>
      <c r="O42" s="186" t="s">
        <v>359</v>
      </c>
      <c r="P42" s="186" t="s">
        <v>359</v>
      </c>
      <c r="Q42" s="287">
        <v>40817</v>
      </c>
      <c r="R42" s="85">
        <v>51318</v>
      </c>
      <c r="S42" s="257" t="s">
        <v>409</v>
      </c>
    </row>
    <row r="43" spans="2:19" x14ac:dyDescent="0.2">
      <c r="B43" s="504" t="s">
        <v>293</v>
      </c>
      <c r="C43" s="49" t="s">
        <v>382</v>
      </c>
      <c r="D43" s="48" t="s">
        <v>351</v>
      </c>
      <c r="E43" s="48" t="s">
        <v>351</v>
      </c>
      <c r="F43" s="48" t="s">
        <v>388</v>
      </c>
      <c r="G43" s="454">
        <v>0.47236655644780351</v>
      </c>
      <c r="H43" s="279">
        <v>600000000</v>
      </c>
      <c r="I43" s="279">
        <v>600000000</v>
      </c>
      <c r="J43" s="279">
        <v>0</v>
      </c>
      <c r="K43" s="184" t="s">
        <v>389</v>
      </c>
      <c r="L43" s="217">
        <v>8.0000000000000004E-4</v>
      </c>
      <c r="M43" s="186" t="s">
        <v>359</v>
      </c>
      <c r="N43" s="186" t="s">
        <v>359</v>
      </c>
      <c r="O43" s="186" t="s">
        <v>359</v>
      </c>
      <c r="P43" s="186" t="s">
        <v>359</v>
      </c>
      <c r="Q43" s="287">
        <v>40817</v>
      </c>
      <c r="R43" s="85">
        <v>44013</v>
      </c>
      <c r="S43" s="257" t="s">
        <v>414</v>
      </c>
    </row>
    <row r="44" spans="2:19" x14ac:dyDescent="0.2">
      <c r="B44" s="504" t="s">
        <v>312</v>
      </c>
      <c r="C44" s="49" t="s">
        <v>383</v>
      </c>
      <c r="D44" s="48" t="s">
        <v>351</v>
      </c>
      <c r="E44" s="48" t="s">
        <v>351</v>
      </c>
      <c r="F44" s="48" t="s">
        <v>352</v>
      </c>
      <c r="G44" s="454">
        <v>0.50200803212851408</v>
      </c>
      <c r="H44" s="279">
        <v>2750000000</v>
      </c>
      <c r="I44" s="279">
        <v>2750000000</v>
      </c>
      <c r="J44" s="279">
        <v>0</v>
      </c>
      <c r="K44" s="184" t="s">
        <v>357</v>
      </c>
      <c r="L44" s="217">
        <v>5.0000000000000001E-4</v>
      </c>
      <c r="M44" s="186" t="s">
        <v>359</v>
      </c>
      <c r="N44" s="186" t="s">
        <v>359</v>
      </c>
      <c r="O44" s="186" t="s">
        <v>359</v>
      </c>
      <c r="P44" s="186" t="s">
        <v>359</v>
      </c>
      <c r="Q44" s="287">
        <v>40817</v>
      </c>
      <c r="R44" s="85">
        <v>44013</v>
      </c>
      <c r="S44" s="257" t="s">
        <v>414</v>
      </c>
    </row>
    <row r="45" spans="2:19" x14ac:dyDescent="0.2">
      <c r="B45" s="504" t="s">
        <v>313</v>
      </c>
      <c r="C45" s="49" t="s">
        <v>391</v>
      </c>
      <c r="D45" s="48" t="s">
        <v>365</v>
      </c>
      <c r="E45" s="48" t="s">
        <v>365</v>
      </c>
      <c r="F45" s="48" t="s">
        <v>352</v>
      </c>
      <c r="G45" s="454">
        <v>0.50200803212851408</v>
      </c>
      <c r="H45" s="279">
        <v>25000000</v>
      </c>
      <c r="I45" s="279">
        <v>25000000</v>
      </c>
      <c r="J45" s="279">
        <v>0</v>
      </c>
      <c r="K45" s="184" t="s">
        <v>401</v>
      </c>
      <c r="L45" s="217">
        <v>1.1999999999999999E-3</v>
      </c>
      <c r="M45" s="186" t="s">
        <v>359</v>
      </c>
      <c r="N45" s="186" t="s">
        <v>359</v>
      </c>
      <c r="O45" s="186" t="s">
        <v>359</v>
      </c>
      <c r="P45" s="186" t="s">
        <v>359</v>
      </c>
      <c r="Q45" s="287">
        <v>40817</v>
      </c>
      <c r="R45" s="85">
        <v>44013</v>
      </c>
      <c r="S45" s="257" t="s">
        <v>409</v>
      </c>
    </row>
    <row r="46" spans="2:19" x14ac:dyDescent="0.2">
      <c r="B46" s="504" t="s">
        <v>294</v>
      </c>
      <c r="C46" s="501" t="s">
        <v>392</v>
      </c>
      <c r="D46" s="502" t="s">
        <v>365</v>
      </c>
      <c r="E46" s="48" t="s">
        <v>365</v>
      </c>
      <c r="F46" s="48" t="s">
        <v>354</v>
      </c>
      <c r="G46" s="454">
        <v>0.87168758716875872</v>
      </c>
      <c r="H46" s="291">
        <v>95000000</v>
      </c>
      <c r="I46" s="295">
        <v>95000000</v>
      </c>
      <c r="J46" s="295">
        <v>0</v>
      </c>
      <c r="K46" s="184" t="s">
        <v>358</v>
      </c>
      <c r="L46" s="290">
        <v>1.2999999999999999E-3</v>
      </c>
      <c r="M46" s="186" t="s">
        <v>359</v>
      </c>
      <c r="N46" s="186" t="s">
        <v>359</v>
      </c>
      <c r="O46" s="186" t="s">
        <v>359</v>
      </c>
      <c r="P46" s="186" t="s">
        <v>359</v>
      </c>
      <c r="Q46" s="287">
        <v>40817</v>
      </c>
      <c r="R46" s="85">
        <v>44013</v>
      </c>
      <c r="S46" s="48" t="s">
        <v>409</v>
      </c>
    </row>
    <row r="47" spans="2:19" x14ac:dyDescent="0.2">
      <c r="B47" s="504" t="s">
        <v>314</v>
      </c>
      <c r="C47" s="503" t="s">
        <v>393</v>
      </c>
      <c r="D47" s="504" t="s">
        <v>365</v>
      </c>
      <c r="E47" s="48" t="s">
        <v>365</v>
      </c>
      <c r="F47" s="504" t="s">
        <v>353</v>
      </c>
      <c r="G47" s="505" t="s">
        <v>359</v>
      </c>
      <c r="H47" s="506">
        <v>50000000</v>
      </c>
      <c r="I47" s="507">
        <v>50000000</v>
      </c>
      <c r="J47" s="507">
        <v>0</v>
      </c>
      <c r="K47" s="508" t="s">
        <v>356</v>
      </c>
      <c r="L47" s="509">
        <v>1.4E-3</v>
      </c>
      <c r="M47" s="186" t="s">
        <v>359</v>
      </c>
      <c r="N47" s="186" t="s">
        <v>359</v>
      </c>
      <c r="O47" s="186" t="s">
        <v>359</v>
      </c>
      <c r="P47" s="186" t="s">
        <v>359</v>
      </c>
      <c r="Q47" s="287">
        <v>40817</v>
      </c>
      <c r="R47" s="85">
        <v>44013</v>
      </c>
      <c r="S47" s="504" t="s">
        <v>409</v>
      </c>
    </row>
    <row r="48" spans="2:19" x14ac:dyDescent="0.2">
      <c r="B48" s="504" t="s">
        <v>315</v>
      </c>
      <c r="C48" s="503" t="s">
        <v>394</v>
      </c>
      <c r="D48" s="504" t="s">
        <v>370</v>
      </c>
      <c r="E48" s="504" t="s">
        <v>370</v>
      </c>
      <c r="F48" s="504" t="s">
        <v>352</v>
      </c>
      <c r="G48" s="505">
        <v>0.50200803212851408</v>
      </c>
      <c r="H48" s="506">
        <v>10000000</v>
      </c>
      <c r="I48" s="507">
        <v>10000000</v>
      </c>
      <c r="J48" s="507">
        <v>0</v>
      </c>
      <c r="K48" s="508" t="s">
        <v>401</v>
      </c>
      <c r="L48" s="509">
        <v>2.2000000000000001E-3</v>
      </c>
      <c r="M48" s="186" t="s">
        <v>359</v>
      </c>
      <c r="N48" s="186" t="s">
        <v>359</v>
      </c>
      <c r="O48" s="186" t="s">
        <v>359</v>
      </c>
      <c r="P48" s="186" t="s">
        <v>359</v>
      </c>
      <c r="Q48" s="287">
        <v>40817</v>
      </c>
      <c r="R48" s="85">
        <v>44013</v>
      </c>
      <c r="S48" s="504" t="s">
        <v>409</v>
      </c>
    </row>
    <row r="49" spans="2:19" x14ac:dyDescent="0.2">
      <c r="B49" s="504" t="s">
        <v>298</v>
      </c>
      <c r="C49" s="503" t="s">
        <v>395</v>
      </c>
      <c r="D49" s="504" t="s">
        <v>370</v>
      </c>
      <c r="E49" s="504" t="s">
        <v>370</v>
      </c>
      <c r="F49" s="504" t="s">
        <v>354</v>
      </c>
      <c r="G49" s="505">
        <v>0.67934782608695654</v>
      </c>
      <c r="H49" s="506">
        <v>20000000</v>
      </c>
      <c r="I49" s="507">
        <v>20000000</v>
      </c>
      <c r="J49" s="507">
        <v>0</v>
      </c>
      <c r="K49" s="508" t="s">
        <v>358</v>
      </c>
      <c r="L49" s="509">
        <v>2.2000000000000001E-3</v>
      </c>
      <c r="M49" s="186" t="s">
        <v>359</v>
      </c>
      <c r="N49" s="186" t="s">
        <v>359</v>
      </c>
      <c r="O49" s="186" t="s">
        <v>359</v>
      </c>
      <c r="P49" s="186" t="s">
        <v>359</v>
      </c>
      <c r="Q49" s="287">
        <v>40817</v>
      </c>
      <c r="R49" s="85">
        <v>44013</v>
      </c>
      <c r="S49" s="504" t="s">
        <v>409</v>
      </c>
    </row>
    <row r="50" spans="2:19" x14ac:dyDescent="0.2">
      <c r="B50" s="504" t="s">
        <v>299</v>
      </c>
      <c r="C50" s="503" t="s">
        <v>396</v>
      </c>
      <c r="D50" s="504" t="s">
        <v>370</v>
      </c>
      <c r="E50" s="504" t="s">
        <v>370</v>
      </c>
      <c r="F50" s="504" t="s">
        <v>353</v>
      </c>
      <c r="G50" s="505" t="s">
        <v>359</v>
      </c>
      <c r="H50" s="506">
        <v>38000000</v>
      </c>
      <c r="I50" s="507">
        <v>38000000</v>
      </c>
      <c r="J50" s="507">
        <v>0</v>
      </c>
      <c r="K50" s="508" t="s">
        <v>356</v>
      </c>
      <c r="L50" s="509">
        <v>2.3999999999999998E-3</v>
      </c>
      <c r="M50" s="186" t="s">
        <v>359</v>
      </c>
      <c r="N50" s="186" t="s">
        <v>359</v>
      </c>
      <c r="O50" s="186" t="s">
        <v>359</v>
      </c>
      <c r="P50" s="186" t="s">
        <v>359</v>
      </c>
      <c r="Q50" s="287">
        <v>40817</v>
      </c>
      <c r="R50" s="85">
        <v>44013</v>
      </c>
      <c r="S50" s="504" t="s">
        <v>409</v>
      </c>
    </row>
    <row r="51" spans="2:19" x14ac:dyDescent="0.2">
      <c r="B51" s="504" t="s">
        <v>295</v>
      </c>
      <c r="C51" s="503" t="s">
        <v>398</v>
      </c>
      <c r="D51" s="504" t="s">
        <v>379</v>
      </c>
      <c r="E51" s="48" t="s">
        <v>379</v>
      </c>
      <c r="F51" s="504" t="s">
        <v>352</v>
      </c>
      <c r="G51" s="505">
        <v>0.50200803212851408</v>
      </c>
      <c r="H51" s="506">
        <v>34000000</v>
      </c>
      <c r="I51" s="507">
        <v>34000000</v>
      </c>
      <c r="J51" s="507">
        <v>0</v>
      </c>
      <c r="K51" s="508" t="s">
        <v>401</v>
      </c>
      <c r="L51" s="509">
        <v>4.1000000000000003E-3</v>
      </c>
      <c r="M51" s="186" t="s">
        <v>359</v>
      </c>
      <c r="N51" s="186" t="s">
        <v>359</v>
      </c>
      <c r="O51" s="186" t="s">
        <v>359</v>
      </c>
      <c r="P51" s="186" t="s">
        <v>359</v>
      </c>
      <c r="Q51" s="287">
        <v>40817</v>
      </c>
      <c r="R51" s="85">
        <v>44013</v>
      </c>
      <c r="S51" s="504" t="s">
        <v>409</v>
      </c>
    </row>
    <row r="52" spans="2:19" x14ac:dyDescent="0.2">
      <c r="B52" s="504" t="s">
        <v>296</v>
      </c>
      <c r="C52" s="503" t="s">
        <v>399</v>
      </c>
      <c r="D52" s="504" t="s">
        <v>379</v>
      </c>
      <c r="E52" s="48" t="s">
        <v>379</v>
      </c>
      <c r="F52" s="504" t="s">
        <v>354</v>
      </c>
      <c r="G52" s="505">
        <v>0.67934782608695654</v>
      </c>
      <c r="H52" s="506">
        <v>106000000</v>
      </c>
      <c r="I52" s="507">
        <v>106000000</v>
      </c>
      <c r="J52" s="507">
        <v>0</v>
      </c>
      <c r="K52" s="508" t="s">
        <v>358</v>
      </c>
      <c r="L52" s="509">
        <v>4.1000000000000003E-3</v>
      </c>
      <c r="M52" s="186" t="s">
        <v>359</v>
      </c>
      <c r="N52" s="186" t="s">
        <v>359</v>
      </c>
      <c r="O52" s="186" t="s">
        <v>359</v>
      </c>
      <c r="P52" s="186" t="s">
        <v>359</v>
      </c>
      <c r="Q52" s="287">
        <v>40817</v>
      </c>
      <c r="R52" s="85">
        <v>44013</v>
      </c>
      <c r="S52" s="504" t="s">
        <v>409</v>
      </c>
    </row>
    <row r="53" spans="2:19" x14ac:dyDescent="0.2">
      <c r="B53" s="504" t="s">
        <v>297</v>
      </c>
      <c r="C53" s="503" t="s">
        <v>400</v>
      </c>
      <c r="D53" s="504" t="s">
        <v>379</v>
      </c>
      <c r="E53" s="48" t="s">
        <v>379</v>
      </c>
      <c r="F53" s="504" t="s">
        <v>353</v>
      </c>
      <c r="G53" s="505" t="s">
        <v>359</v>
      </c>
      <c r="H53" s="506">
        <v>45000000</v>
      </c>
      <c r="I53" s="507">
        <v>45000000</v>
      </c>
      <c r="J53" s="507">
        <v>0</v>
      </c>
      <c r="K53" s="508" t="s">
        <v>356</v>
      </c>
      <c r="L53" s="509">
        <v>4.3E-3</v>
      </c>
      <c r="M53" s="186" t="s">
        <v>359</v>
      </c>
      <c r="N53" s="186" t="s">
        <v>359</v>
      </c>
      <c r="O53" s="186" t="s">
        <v>359</v>
      </c>
      <c r="P53" s="186" t="s">
        <v>359</v>
      </c>
      <c r="Q53" s="287">
        <v>40817</v>
      </c>
      <c r="R53" s="85">
        <v>44013</v>
      </c>
      <c r="S53" s="504" t="s">
        <v>409</v>
      </c>
    </row>
    <row r="54" spans="2:19" x14ac:dyDescent="0.2">
      <c r="B54" s="504" t="s">
        <v>300</v>
      </c>
      <c r="C54" s="503" t="s">
        <v>384</v>
      </c>
      <c r="D54" s="504" t="s">
        <v>351</v>
      </c>
      <c r="E54" s="48" t="s">
        <v>351</v>
      </c>
      <c r="F54" s="504" t="s">
        <v>352</v>
      </c>
      <c r="G54" s="505">
        <v>0.67934782608695654</v>
      </c>
      <c r="H54" s="506">
        <v>1250000000</v>
      </c>
      <c r="I54" s="507">
        <v>1250000000</v>
      </c>
      <c r="J54" s="507">
        <v>0</v>
      </c>
      <c r="K54" s="508" t="s">
        <v>357</v>
      </c>
      <c r="L54" s="509">
        <v>8.0000000000000004E-4</v>
      </c>
      <c r="M54" s="186" t="s">
        <v>359</v>
      </c>
      <c r="N54" s="186" t="s">
        <v>359</v>
      </c>
      <c r="O54" s="186" t="s">
        <v>359</v>
      </c>
      <c r="P54" s="186" t="s">
        <v>359</v>
      </c>
      <c r="Q54" s="287">
        <v>40817</v>
      </c>
      <c r="R54" s="85">
        <v>44378</v>
      </c>
      <c r="S54" s="504" t="s">
        <v>410</v>
      </c>
    </row>
    <row r="55" spans="2:19" x14ac:dyDescent="0.2">
      <c r="B55" s="504" t="s">
        <v>301</v>
      </c>
      <c r="C55" s="503" t="s">
        <v>385</v>
      </c>
      <c r="D55" s="504" t="s">
        <v>351</v>
      </c>
      <c r="E55" s="48" t="s">
        <v>351</v>
      </c>
      <c r="F55" s="504" t="s">
        <v>354</v>
      </c>
      <c r="G55" s="505">
        <v>0.67934782608695654</v>
      </c>
      <c r="H55" s="506">
        <v>1300000000</v>
      </c>
      <c r="I55" s="507">
        <v>1300000000</v>
      </c>
      <c r="J55" s="507">
        <v>0</v>
      </c>
      <c r="K55" s="508" t="s">
        <v>358</v>
      </c>
      <c r="L55" s="509">
        <v>8.9999999999999998E-4</v>
      </c>
      <c r="M55" s="186" t="s">
        <v>359</v>
      </c>
      <c r="N55" s="186" t="s">
        <v>359</v>
      </c>
      <c r="O55" s="186" t="s">
        <v>359</v>
      </c>
      <c r="P55" s="186" t="s">
        <v>359</v>
      </c>
      <c r="Q55" s="287">
        <v>40817</v>
      </c>
      <c r="R55" s="85">
        <v>44378</v>
      </c>
      <c r="S55" s="504" t="s">
        <v>410</v>
      </c>
    </row>
    <row r="56" spans="2:19" x14ac:dyDescent="0.2">
      <c r="B56" s="504" t="s">
        <v>302</v>
      </c>
      <c r="C56" s="503" t="s">
        <v>386</v>
      </c>
      <c r="D56" s="504" t="s">
        <v>351</v>
      </c>
      <c r="E56" s="48" t="s">
        <v>351</v>
      </c>
      <c r="F56" s="504" t="s">
        <v>353</v>
      </c>
      <c r="G56" s="505" t="s">
        <v>359</v>
      </c>
      <c r="H56" s="506">
        <v>450000000</v>
      </c>
      <c r="I56" s="507">
        <v>450000000</v>
      </c>
      <c r="J56" s="507">
        <v>0</v>
      </c>
      <c r="K56" s="508" t="s">
        <v>356</v>
      </c>
      <c r="L56" s="509">
        <v>8.9999999999999998E-4</v>
      </c>
      <c r="M56" s="186" t="s">
        <v>359</v>
      </c>
      <c r="N56" s="186" t="s">
        <v>359</v>
      </c>
      <c r="O56" s="186" t="s">
        <v>359</v>
      </c>
      <c r="P56" s="186" t="s">
        <v>359</v>
      </c>
      <c r="Q56" s="287">
        <v>40817</v>
      </c>
      <c r="R56" s="85">
        <v>44378</v>
      </c>
      <c r="S56" s="504" t="s">
        <v>410</v>
      </c>
    </row>
    <row r="57" spans="2:19" ht="12.75" thickBot="1" x14ac:dyDescent="0.25">
      <c r="B57" s="532" t="s">
        <v>309</v>
      </c>
      <c r="C57" s="533" t="s">
        <v>387</v>
      </c>
      <c r="D57" s="532" t="s">
        <v>351</v>
      </c>
      <c r="E57" s="305" t="s">
        <v>351</v>
      </c>
      <c r="F57" s="532" t="s">
        <v>352</v>
      </c>
      <c r="G57" s="534">
        <v>0.50200803212851408</v>
      </c>
      <c r="H57" s="535">
        <v>750000000</v>
      </c>
      <c r="I57" s="536">
        <v>0</v>
      </c>
      <c r="J57" s="536">
        <v>750000000</v>
      </c>
      <c r="K57" s="537" t="s">
        <v>357</v>
      </c>
      <c r="L57" s="538">
        <v>1E-3</v>
      </c>
      <c r="M57" s="524">
        <v>6.6699999999999997E-3</v>
      </c>
      <c r="N57" s="518" t="s">
        <v>523</v>
      </c>
      <c r="O57" s="525">
        <v>41015</v>
      </c>
      <c r="P57" s="539">
        <v>1250624.9999999998</v>
      </c>
      <c r="Q57" s="540">
        <v>41091</v>
      </c>
      <c r="R57" s="541">
        <v>44013</v>
      </c>
      <c r="S57" s="542" t="s">
        <v>414</v>
      </c>
    </row>
    <row r="58" spans="2:19" x14ac:dyDescent="0.2">
      <c r="B58" s="528" t="s">
        <v>512</v>
      </c>
      <c r="J58" s="298"/>
      <c r="K58" s="283"/>
    </row>
  </sheetData>
  <mergeCells count="2">
    <mergeCell ref="I4:J4"/>
    <mergeCell ref="I35:J35"/>
  </mergeCells>
  <pageMargins left="0.70866141732283472" right="0.70866141732283472" top="0.74803149606299213" bottom="0.74803149606299213" header="0.31496062992125984" footer="0.31496062992125984"/>
  <pageSetup paperSize="9" scale="54" orientation="landscape" r:id="rId1"/>
  <headerFooter>
    <oddHeader xml:space="preserve">&amp;CHolmes Master Trust Investor Report - March 2012
</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67"/>
  <sheetViews>
    <sheetView view="pageLayout" topLeftCell="G1" zoomScaleNormal="100" workbookViewId="0">
      <selection activeCell="S16" sqref="S16"/>
    </sheetView>
  </sheetViews>
  <sheetFormatPr baseColWidth="10" defaultColWidth="9.140625" defaultRowHeight="12" x14ac:dyDescent="0.2"/>
  <cols>
    <col min="2" max="2" width="29.28515625" customWidth="1"/>
    <col min="3" max="3" width="15.140625" bestFit="1" customWidth="1"/>
    <col min="4" max="4" width="16.7109375" customWidth="1"/>
    <col min="5" max="5" width="17.5703125" customWidth="1"/>
    <col min="6" max="6" width="17.7109375" bestFit="1" customWidth="1"/>
    <col min="7" max="7" width="17.7109375" style="312" customWidth="1"/>
    <col min="8" max="8" width="15.5703125" customWidth="1"/>
    <col min="9" max="9" width="15" customWidth="1"/>
    <col min="10" max="10" width="16.42578125" style="280" customWidth="1"/>
    <col min="11" max="11" width="15.140625" bestFit="1" customWidth="1"/>
    <col min="12" max="12" width="9.42578125" bestFit="1" customWidth="1"/>
    <col min="13" max="13" width="10.140625" bestFit="1" customWidth="1"/>
    <col min="14" max="14" width="17.42578125" customWidth="1"/>
    <col min="15" max="15" width="11" customWidth="1"/>
    <col min="16" max="16" width="13" bestFit="1" customWidth="1"/>
    <col min="17" max="17" width="9.42578125" customWidth="1"/>
    <col min="18" max="18" width="9.7109375" customWidth="1"/>
    <col min="19" max="19" width="10" customWidth="1"/>
  </cols>
  <sheetData>
    <row r="2" spans="2:19" ht="12.75" thickBot="1" x14ac:dyDescent="0.25">
      <c r="B2" s="153" t="s">
        <v>104</v>
      </c>
      <c r="C2" s="44"/>
      <c r="D2" s="44"/>
      <c r="E2" s="154"/>
      <c r="F2" s="83"/>
      <c r="G2" s="308"/>
      <c r="H2" s="83"/>
      <c r="I2" s="83"/>
      <c r="J2" s="276"/>
      <c r="K2" s="83"/>
      <c r="L2" s="83"/>
      <c r="M2" s="83"/>
      <c r="N2" s="83"/>
      <c r="O2" s="83"/>
      <c r="P2" s="83"/>
      <c r="Q2" s="83"/>
      <c r="R2" s="83"/>
      <c r="S2" s="155"/>
    </row>
    <row r="3" spans="2:19" x14ac:dyDescent="0.2">
      <c r="B3" s="156"/>
      <c r="C3" s="73"/>
      <c r="D3" s="73"/>
      <c r="E3" s="157"/>
      <c r="F3" s="4"/>
      <c r="G3" s="309"/>
      <c r="H3" s="4"/>
      <c r="I3" s="4"/>
      <c r="J3" s="277"/>
      <c r="K3" s="4"/>
      <c r="L3" s="4"/>
      <c r="M3" s="4"/>
      <c r="N3" s="4"/>
      <c r="O3" s="4"/>
      <c r="P3" s="4"/>
      <c r="Q3" s="4"/>
      <c r="R3" s="4"/>
      <c r="S3" s="4"/>
    </row>
    <row r="4" spans="2:19" x14ac:dyDescent="0.2">
      <c r="B4" s="488" t="s">
        <v>105</v>
      </c>
      <c r="C4" s="158">
        <v>40494</v>
      </c>
      <c r="D4" s="158"/>
      <c r="E4" s="4"/>
      <c r="F4" s="156"/>
      <c r="G4" s="310"/>
      <c r="H4" s="4"/>
      <c r="I4" s="687" t="s">
        <v>125</v>
      </c>
      <c r="J4" s="687"/>
      <c r="K4" s="4"/>
      <c r="L4" s="4"/>
      <c r="M4" s="4"/>
      <c r="N4" s="4"/>
      <c r="O4" s="4"/>
      <c r="P4" s="4"/>
      <c r="Q4" s="4"/>
      <c r="R4" s="4"/>
      <c r="S4" s="4"/>
    </row>
    <row r="5" spans="2:19" ht="12.75" thickBot="1" x14ac:dyDescent="0.25">
      <c r="B5" s="543"/>
      <c r="C5" s="543"/>
      <c r="D5" s="543"/>
      <c r="E5" s="543"/>
      <c r="F5" s="156"/>
      <c r="G5" s="544"/>
      <c r="H5" s="543"/>
      <c r="I5" s="543"/>
      <c r="J5" s="545"/>
      <c r="K5" s="543"/>
      <c r="L5" s="543"/>
      <c r="M5" s="543"/>
      <c r="N5" s="543"/>
      <c r="O5" s="543"/>
      <c r="P5" s="543"/>
      <c r="Q5" s="543"/>
      <c r="R5" s="543"/>
      <c r="S5" s="543"/>
    </row>
    <row r="6" spans="2:19" ht="54" customHeight="1" thickBot="1" x14ac:dyDescent="0.25">
      <c r="B6" s="337" t="s">
        <v>126</v>
      </c>
      <c r="C6" s="496" t="s">
        <v>106</v>
      </c>
      <c r="D6" s="337" t="s">
        <v>426</v>
      </c>
      <c r="E6" s="337" t="s">
        <v>427</v>
      </c>
      <c r="F6" s="496" t="s">
        <v>107</v>
      </c>
      <c r="G6" s="546" t="s">
        <v>108</v>
      </c>
      <c r="H6" s="496" t="s">
        <v>109</v>
      </c>
      <c r="I6" s="496" t="s">
        <v>110</v>
      </c>
      <c r="J6" s="497" t="s">
        <v>111</v>
      </c>
      <c r="K6" s="496" t="s">
        <v>112</v>
      </c>
      <c r="L6" s="496" t="s">
        <v>113</v>
      </c>
      <c r="M6" s="496" t="s">
        <v>114</v>
      </c>
      <c r="N6" s="496" t="s">
        <v>115</v>
      </c>
      <c r="O6" s="496" t="s">
        <v>116</v>
      </c>
      <c r="P6" s="496" t="s">
        <v>117</v>
      </c>
      <c r="Q6" s="496" t="s">
        <v>118</v>
      </c>
      <c r="R6" s="496" t="s">
        <v>119</v>
      </c>
      <c r="S6" s="496" t="s">
        <v>153</v>
      </c>
    </row>
    <row r="7" spans="2:19" x14ac:dyDescent="0.2">
      <c r="B7" s="159"/>
      <c r="C7" s="47"/>
      <c r="D7" s="47"/>
      <c r="E7" s="47"/>
      <c r="F7" s="47"/>
      <c r="G7" s="311"/>
      <c r="H7" s="161"/>
      <c r="I7" s="162"/>
      <c r="J7" s="278"/>
      <c r="K7" s="164"/>
      <c r="L7" s="547"/>
      <c r="M7" s="548"/>
      <c r="N7" s="548"/>
      <c r="O7" s="167"/>
      <c r="P7" s="549"/>
      <c r="Q7" s="169"/>
      <c r="R7" s="170"/>
      <c r="S7" s="171"/>
    </row>
    <row r="8" spans="2:19" x14ac:dyDescent="0.2">
      <c r="B8" s="550" t="s">
        <v>120</v>
      </c>
      <c r="C8" s="48" t="s">
        <v>402</v>
      </c>
      <c r="D8" s="48" t="s">
        <v>425</v>
      </c>
      <c r="E8" s="48" t="s">
        <v>425</v>
      </c>
      <c r="F8" s="48" t="s">
        <v>352</v>
      </c>
      <c r="G8" s="511">
        <v>1.629</v>
      </c>
      <c r="H8" s="292">
        <v>500000000</v>
      </c>
      <c r="I8" s="551">
        <v>-500000000</v>
      </c>
      <c r="J8" s="279">
        <v>0</v>
      </c>
      <c r="K8" s="216" t="s">
        <v>355</v>
      </c>
      <c r="L8" s="552">
        <v>1.5E-3</v>
      </c>
      <c r="M8" s="186" t="s">
        <v>359</v>
      </c>
      <c r="N8" s="186" t="s">
        <v>359</v>
      </c>
      <c r="O8" s="186" t="s">
        <v>359</v>
      </c>
      <c r="P8" s="186" t="s">
        <v>359</v>
      </c>
      <c r="Q8" s="174" t="s">
        <v>407</v>
      </c>
      <c r="R8" s="85">
        <v>40817</v>
      </c>
      <c r="S8" s="175" t="s">
        <v>414</v>
      </c>
    </row>
    <row r="9" spans="2:19" x14ac:dyDescent="0.2">
      <c r="B9" s="550" t="s">
        <v>121</v>
      </c>
      <c r="C9" s="48" t="s">
        <v>403</v>
      </c>
      <c r="D9" s="48" t="s">
        <v>351</v>
      </c>
      <c r="E9" s="48" t="s">
        <v>351</v>
      </c>
      <c r="F9" s="48" t="s">
        <v>352</v>
      </c>
      <c r="G9" s="511">
        <v>1.6279999999999999</v>
      </c>
      <c r="H9" s="292">
        <v>900000000</v>
      </c>
      <c r="I9" s="551">
        <v>0</v>
      </c>
      <c r="J9" s="279">
        <v>900000000</v>
      </c>
      <c r="K9" s="216" t="s">
        <v>357</v>
      </c>
      <c r="L9" s="552">
        <v>1.4E-2</v>
      </c>
      <c r="M9" s="553">
        <v>1.967E-2</v>
      </c>
      <c r="N9" s="554" t="s">
        <v>523</v>
      </c>
      <c r="O9" s="555">
        <v>41015</v>
      </c>
      <c r="P9" s="556">
        <v>4425749.9999999991</v>
      </c>
      <c r="Q9" s="174">
        <v>41730</v>
      </c>
      <c r="R9" s="85">
        <v>56523</v>
      </c>
      <c r="S9" s="175" t="s">
        <v>410</v>
      </c>
    </row>
    <row r="10" spans="2:19" x14ac:dyDescent="0.2">
      <c r="B10" s="550" t="s">
        <v>122</v>
      </c>
      <c r="C10" s="48" t="s">
        <v>404</v>
      </c>
      <c r="D10" s="48" t="s">
        <v>351</v>
      </c>
      <c r="E10" s="48" t="s">
        <v>351</v>
      </c>
      <c r="F10" s="48" t="s">
        <v>354</v>
      </c>
      <c r="G10" s="511">
        <v>0.87619999999999998</v>
      </c>
      <c r="H10" s="292">
        <v>500000000</v>
      </c>
      <c r="I10" s="551">
        <v>0</v>
      </c>
      <c r="J10" s="279">
        <v>500000000</v>
      </c>
      <c r="K10" s="216" t="s">
        <v>358</v>
      </c>
      <c r="L10" s="552">
        <v>1.4E-2</v>
      </c>
      <c r="M10" s="553">
        <v>2.631E-2</v>
      </c>
      <c r="N10" s="554" t="s">
        <v>523</v>
      </c>
      <c r="O10" s="555">
        <v>41015</v>
      </c>
      <c r="P10" s="556">
        <v>3288750</v>
      </c>
      <c r="Q10" s="174">
        <v>41730</v>
      </c>
      <c r="R10" s="85">
        <v>56523</v>
      </c>
      <c r="S10" s="175" t="s">
        <v>410</v>
      </c>
    </row>
    <row r="11" spans="2:19" x14ac:dyDescent="0.2">
      <c r="B11" s="550" t="s">
        <v>123</v>
      </c>
      <c r="C11" s="48" t="s">
        <v>405</v>
      </c>
      <c r="D11" s="48" t="s">
        <v>351</v>
      </c>
      <c r="E11" s="48" t="s">
        <v>351</v>
      </c>
      <c r="F11" s="48" t="s">
        <v>354</v>
      </c>
      <c r="G11" s="511">
        <v>0.87619999999999998</v>
      </c>
      <c r="H11" s="292">
        <v>750000000</v>
      </c>
      <c r="I11" s="551">
        <v>0</v>
      </c>
      <c r="J11" s="279">
        <v>750000000</v>
      </c>
      <c r="K11" s="216" t="s">
        <v>358</v>
      </c>
      <c r="L11" s="552">
        <v>1.4999999999999999E-2</v>
      </c>
      <c r="M11" s="553">
        <v>2.7310000000000001E-2</v>
      </c>
      <c r="N11" s="554" t="s">
        <v>523</v>
      </c>
      <c r="O11" s="555">
        <v>41015</v>
      </c>
      <c r="P11" s="556">
        <v>5120625</v>
      </c>
      <c r="Q11" s="174">
        <v>42370</v>
      </c>
      <c r="R11" s="85">
        <v>56523</v>
      </c>
      <c r="S11" s="175" t="s">
        <v>410</v>
      </c>
    </row>
    <row r="12" spans="2:19" x14ac:dyDescent="0.2">
      <c r="B12" s="550" t="s">
        <v>124</v>
      </c>
      <c r="C12" s="48" t="s">
        <v>428</v>
      </c>
      <c r="D12" s="48" t="s">
        <v>351</v>
      </c>
      <c r="E12" s="48" t="s">
        <v>351</v>
      </c>
      <c r="F12" s="48" t="s">
        <v>353</v>
      </c>
      <c r="G12" s="309" t="s">
        <v>359</v>
      </c>
      <c r="H12" s="292">
        <v>375000000</v>
      </c>
      <c r="I12" s="551">
        <v>0</v>
      </c>
      <c r="J12" s="279">
        <v>375000000</v>
      </c>
      <c r="K12" s="216" t="s">
        <v>408</v>
      </c>
      <c r="L12" s="552"/>
      <c r="M12" s="557">
        <v>4.0090000000000001E-2</v>
      </c>
      <c r="N12" s="554" t="s">
        <v>513</v>
      </c>
      <c r="O12" s="555">
        <v>41015</v>
      </c>
      <c r="P12" s="556">
        <v>7516875</v>
      </c>
      <c r="Q12" s="174">
        <v>43009</v>
      </c>
      <c r="R12" s="85">
        <v>56523</v>
      </c>
      <c r="S12" s="175" t="s">
        <v>414</v>
      </c>
    </row>
    <row r="13" spans="2:19" x14ac:dyDescent="0.2">
      <c r="B13" s="550" t="s">
        <v>127</v>
      </c>
      <c r="C13" s="48" t="s">
        <v>406</v>
      </c>
      <c r="D13" s="48" t="s">
        <v>407</v>
      </c>
      <c r="E13" s="48" t="s">
        <v>407</v>
      </c>
      <c r="F13" s="48" t="s">
        <v>353</v>
      </c>
      <c r="G13" s="309" t="s">
        <v>359</v>
      </c>
      <c r="H13" s="292">
        <v>600000000</v>
      </c>
      <c r="I13" s="551">
        <v>0</v>
      </c>
      <c r="J13" s="279">
        <v>600000000</v>
      </c>
      <c r="K13" s="216" t="s">
        <v>356</v>
      </c>
      <c r="L13" s="552">
        <v>8.9999999999999993E-3</v>
      </c>
      <c r="M13" s="553">
        <v>1.9895599999999999E-2</v>
      </c>
      <c r="N13" s="554" t="s">
        <v>523</v>
      </c>
      <c r="O13" s="555">
        <v>41015</v>
      </c>
      <c r="P13" s="556">
        <v>2943458.6301369858</v>
      </c>
      <c r="Q13" s="174" t="s">
        <v>407</v>
      </c>
      <c r="R13" s="85">
        <v>56523</v>
      </c>
      <c r="S13" s="175" t="s">
        <v>409</v>
      </c>
    </row>
    <row r="14" spans="2:19" ht="12.75" thickBot="1" x14ac:dyDescent="0.25">
      <c r="B14" s="558"/>
      <c r="C14" s="559"/>
      <c r="D14" s="559"/>
      <c r="E14" s="559"/>
      <c r="F14" s="559"/>
      <c r="G14" s="560"/>
      <c r="H14" s="559"/>
      <c r="I14" s="489"/>
      <c r="J14" s="561"/>
      <c r="K14" s="489"/>
      <c r="L14" s="558"/>
      <c r="M14" s="558"/>
      <c r="N14" s="558"/>
      <c r="O14" s="559"/>
      <c r="P14" s="562"/>
      <c r="Q14" s="489"/>
      <c r="R14" s="559"/>
      <c r="S14" s="563"/>
    </row>
    <row r="15" spans="2:19" x14ac:dyDescent="0.2">
      <c r="B15" s="528" t="s">
        <v>512</v>
      </c>
      <c r="C15" s="4"/>
      <c r="D15" s="4"/>
      <c r="E15" s="4"/>
      <c r="F15" s="4"/>
      <c r="G15" s="310"/>
      <c r="H15" s="128"/>
      <c r="I15" s="51"/>
      <c r="J15" s="307"/>
      <c r="K15" s="51"/>
      <c r="L15" s="51"/>
      <c r="M15" s="51"/>
      <c r="N15" s="86"/>
      <c r="O15" s="86"/>
      <c r="P15" s="87"/>
      <c r="Q15" s="88"/>
      <c r="R15" s="4"/>
      <c r="S15" s="5"/>
    </row>
    <row r="16" spans="2:19" x14ac:dyDescent="0.2">
      <c r="B16" s="156"/>
      <c r="C16" s="51"/>
      <c r="D16" s="51"/>
      <c r="E16" s="51"/>
      <c r="F16" s="51"/>
      <c r="G16" s="309"/>
      <c r="H16" s="176"/>
      <c r="I16" s="68"/>
      <c r="J16" s="294"/>
      <c r="K16" s="172"/>
      <c r="L16" s="177"/>
      <c r="M16" s="178"/>
      <c r="N16" s="179"/>
      <c r="O16" s="173"/>
      <c r="P16" s="180"/>
      <c r="Q16" s="174"/>
      <c r="R16" s="181"/>
      <c r="S16" s="182"/>
    </row>
    <row r="18" spans="2:19" x14ac:dyDescent="0.2">
      <c r="B18" s="488" t="s">
        <v>105</v>
      </c>
      <c r="C18" s="158">
        <v>40583</v>
      </c>
      <c r="D18" s="158"/>
      <c r="E18" s="4"/>
      <c r="F18" s="156"/>
      <c r="G18" s="310"/>
      <c r="H18" s="4"/>
      <c r="I18" s="687" t="s">
        <v>128</v>
      </c>
      <c r="J18" s="687"/>
      <c r="K18" s="4"/>
      <c r="L18" s="4"/>
      <c r="M18" s="4"/>
      <c r="N18" s="4"/>
      <c r="O18" s="4"/>
      <c r="P18" s="4"/>
      <c r="Q18" s="4"/>
      <c r="R18" s="4"/>
      <c r="S18" s="4"/>
    </row>
    <row r="19" spans="2:19" ht="12.75" thickBot="1" x14ac:dyDescent="0.25">
      <c r="B19" s="543"/>
      <c r="C19" s="543"/>
      <c r="D19" s="543"/>
      <c r="E19" s="543"/>
      <c r="F19" s="156"/>
      <c r="G19" s="544"/>
      <c r="H19" s="543"/>
      <c r="I19" s="543"/>
      <c r="J19" s="545"/>
      <c r="K19" s="543"/>
      <c r="L19" s="543"/>
      <c r="M19" s="543"/>
      <c r="N19" s="543"/>
      <c r="O19" s="543"/>
      <c r="P19" s="543"/>
      <c r="Q19" s="543"/>
      <c r="R19" s="543"/>
      <c r="S19" s="543"/>
    </row>
    <row r="20" spans="2:19" ht="54.75" customHeight="1" thickBot="1" x14ac:dyDescent="0.25">
      <c r="B20" s="337" t="s">
        <v>129</v>
      </c>
      <c r="C20" s="496" t="s">
        <v>106</v>
      </c>
      <c r="D20" s="337" t="s">
        <v>426</v>
      </c>
      <c r="E20" s="337" t="s">
        <v>427</v>
      </c>
      <c r="F20" s="496" t="s">
        <v>107</v>
      </c>
      <c r="G20" s="546" t="s">
        <v>108</v>
      </c>
      <c r="H20" s="496" t="s">
        <v>109</v>
      </c>
      <c r="I20" s="496" t="s">
        <v>110</v>
      </c>
      <c r="J20" s="497" t="s">
        <v>111</v>
      </c>
      <c r="K20" s="496" t="s">
        <v>112</v>
      </c>
      <c r="L20" s="496" t="s">
        <v>113</v>
      </c>
      <c r="M20" s="496" t="s">
        <v>114</v>
      </c>
      <c r="N20" s="496" t="s">
        <v>115</v>
      </c>
      <c r="O20" s="496" t="s">
        <v>116</v>
      </c>
      <c r="P20" s="496" t="s">
        <v>117</v>
      </c>
      <c r="Q20" s="496" t="s">
        <v>118</v>
      </c>
      <c r="R20" s="496" t="s">
        <v>119</v>
      </c>
      <c r="S20" s="496" t="s">
        <v>153</v>
      </c>
    </row>
    <row r="21" spans="2:19" x14ac:dyDescent="0.2">
      <c r="B21" s="159"/>
      <c r="C21" s="47"/>
      <c r="D21" s="47"/>
      <c r="E21" s="160"/>
      <c r="F21" s="47"/>
      <c r="G21" s="311"/>
      <c r="H21" s="161"/>
      <c r="I21" s="162"/>
      <c r="J21" s="278"/>
      <c r="K21" s="164"/>
      <c r="L21" s="165"/>
      <c r="M21" s="166"/>
      <c r="N21" s="167"/>
      <c r="O21" s="166"/>
      <c r="P21" s="168"/>
      <c r="Q21" s="169"/>
      <c r="R21" s="170"/>
      <c r="S21" s="171"/>
    </row>
    <row r="22" spans="2:19" x14ac:dyDescent="0.2">
      <c r="B22" s="550" t="s">
        <v>120</v>
      </c>
      <c r="C22" s="48" t="s">
        <v>411</v>
      </c>
      <c r="D22" s="48" t="s">
        <v>424</v>
      </c>
      <c r="E22" s="51" t="s">
        <v>424</v>
      </c>
      <c r="F22" s="48" t="s">
        <v>352</v>
      </c>
      <c r="G22" s="309">
        <v>1.6198999999999999</v>
      </c>
      <c r="H22" s="183">
        <v>500000000</v>
      </c>
      <c r="I22" s="551">
        <v>-500000000</v>
      </c>
      <c r="J22" s="279">
        <v>0</v>
      </c>
      <c r="K22" s="216" t="s">
        <v>355</v>
      </c>
      <c r="L22" s="217">
        <v>1.4E-3</v>
      </c>
      <c r="M22" s="186" t="s">
        <v>359</v>
      </c>
      <c r="N22" s="186" t="s">
        <v>359</v>
      </c>
      <c r="O22" s="186" t="s">
        <v>359</v>
      </c>
      <c r="P22" s="186" t="s">
        <v>359</v>
      </c>
      <c r="Q22" s="174" t="s">
        <v>407</v>
      </c>
      <c r="R22" s="85">
        <v>40909</v>
      </c>
      <c r="S22" s="175" t="s">
        <v>414</v>
      </c>
    </row>
    <row r="23" spans="2:19" x14ac:dyDescent="0.2">
      <c r="B23" s="550" t="s">
        <v>121</v>
      </c>
      <c r="C23" s="48" t="s">
        <v>412</v>
      </c>
      <c r="D23" s="48" t="s">
        <v>351</v>
      </c>
      <c r="E23" s="51" t="s">
        <v>351</v>
      </c>
      <c r="F23" s="48" t="s">
        <v>352</v>
      </c>
      <c r="G23" s="309">
        <v>1.6198999999999999</v>
      </c>
      <c r="H23" s="183">
        <v>700000000</v>
      </c>
      <c r="I23" s="551">
        <v>0</v>
      </c>
      <c r="J23" s="279">
        <v>700000000</v>
      </c>
      <c r="K23" s="216" t="s">
        <v>357</v>
      </c>
      <c r="L23" s="217">
        <v>1.35E-2</v>
      </c>
      <c r="M23" s="564">
        <v>1.917E-2</v>
      </c>
      <c r="N23" s="554" t="s">
        <v>523</v>
      </c>
      <c r="O23" s="555">
        <v>41015</v>
      </c>
      <c r="P23" s="220">
        <v>3354750</v>
      </c>
      <c r="Q23" s="174">
        <v>41821</v>
      </c>
      <c r="R23" s="85">
        <v>56523</v>
      </c>
      <c r="S23" s="175" t="s">
        <v>410</v>
      </c>
    </row>
    <row r="24" spans="2:19" x14ac:dyDescent="0.2">
      <c r="B24" s="550" t="s">
        <v>122</v>
      </c>
      <c r="C24" s="48" t="s">
        <v>429</v>
      </c>
      <c r="D24" s="48" t="s">
        <v>351</v>
      </c>
      <c r="E24" s="51" t="s">
        <v>351</v>
      </c>
      <c r="F24" s="48" t="s">
        <v>354</v>
      </c>
      <c r="G24" s="309">
        <v>0.85299999999999998</v>
      </c>
      <c r="H24" s="183">
        <v>650000000</v>
      </c>
      <c r="I24" s="551">
        <v>0</v>
      </c>
      <c r="J24" s="279">
        <v>650000000</v>
      </c>
      <c r="K24" s="216" t="s">
        <v>358</v>
      </c>
      <c r="L24" s="217">
        <v>1.35E-2</v>
      </c>
      <c r="M24" s="553">
        <v>2.581E-2</v>
      </c>
      <c r="N24" s="554" t="s">
        <v>523</v>
      </c>
      <c r="O24" s="555">
        <v>41015</v>
      </c>
      <c r="P24" s="220">
        <v>4194125</v>
      </c>
      <c r="Q24" s="174">
        <v>41821</v>
      </c>
      <c r="R24" s="85">
        <v>56523</v>
      </c>
      <c r="S24" s="175" t="s">
        <v>410</v>
      </c>
    </row>
    <row r="25" spans="2:19" x14ac:dyDescent="0.2">
      <c r="B25" s="550" t="s">
        <v>123</v>
      </c>
      <c r="C25" s="48" t="s">
        <v>430</v>
      </c>
      <c r="D25" s="48" t="s">
        <v>351</v>
      </c>
      <c r="E25" s="51" t="s">
        <v>351</v>
      </c>
      <c r="F25" s="48" t="s">
        <v>354</v>
      </c>
      <c r="G25" s="309">
        <v>0.85299999999999998</v>
      </c>
      <c r="H25" s="183">
        <v>500000000</v>
      </c>
      <c r="I25" s="551">
        <v>0</v>
      </c>
      <c r="J25" s="279">
        <v>500000000</v>
      </c>
      <c r="K25" s="216" t="s">
        <v>358</v>
      </c>
      <c r="L25" s="217">
        <v>1.4500000000000001E-2</v>
      </c>
      <c r="M25" s="553">
        <v>2.681E-2</v>
      </c>
      <c r="N25" s="554" t="s">
        <v>523</v>
      </c>
      <c r="O25" s="555">
        <v>41015</v>
      </c>
      <c r="P25" s="220">
        <v>3351250</v>
      </c>
      <c r="Q25" s="174">
        <v>42461</v>
      </c>
      <c r="R25" s="85">
        <v>56523</v>
      </c>
      <c r="S25" s="175" t="s">
        <v>410</v>
      </c>
    </row>
    <row r="26" spans="2:19" x14ac:dyDescent="0.2">
      <c r="B26" s="550" t="s">
        <v>124</v>
      </c>
      <c r="C26" s="48" t="s">
        <v>431</v>
      </c>
      <c r="D26" s="48" t="s">
        <v>351</v>
      </c>
      <c r="E26" s="51" t="s">
        <v>351</v>
      </c>
      <c r="F26" s="48" t="s">
        <v>353</v>
      </c>
      <c r="G26" s="309" t="s">
        <v>359</v>
      </c>
      <c r="H26" s="183">
        <v>325000000</v>
      </c>
      <c r="I26" s="551">
        <v>0</v>
      </c>
      <c r="J26" s="279">
        <v>325000000</v>
      </c>
      <c r="K26" s="216" t="s">
        <v>356</v>
      </c>
      <c r="L26" s="217">
        <v>1.4500000000000001E-2</v>
      </c>
      <c r="M26" s="553">
        <v>2.5395600000000001E-2</v>
      </c>
      <c r="N26" s="554" t="s">
        <v>523</v>
      </c>
      <c r="O26" s="555">
        <v>41015</v>
      </c>
      <c r="P26" s="220">
        <v>2035126.8493150685</v>
      </c>
      <c r="Q26" s="174">
        <v>42461</v>
      </c>
      <c r="R26" s="85">
        <v>56523</v>
      </c>
      <c r="S26" s="175" t="s">
        <v>410</v>
      </c>
    </row>
    <row r="27" spans="2:19" x14ac:dyDescent="0.2">
      <c r="B27" s="550" t="s">
        <v>127</v>
      </c>
      <c r="C27" s="48" t="s">
        <v>413</v>
      </c>
      <c r="D27" s="48" t="s">
        <v>407</v>
      </c>
      <c r="E27" s="51" t="s">
        <v>407</v>
      </c>
      <c r="F27" s="48" t="s">
        <v>353</v>
      </c>
      <c r="G27" s="309" t="s">
        <v>359</v>
      </c>
      <c r="H27" s="183">
        <v>450000000</v>
      </c>
      <c r="I27" s="551">
        <v>0</v>
      </c>
      <c r="J27" s="279">
        <v>450000000</v>
      </c>
      <c r="K27" s="216" t="s">
        <v>356</v>
      </c>
      <c r="L27" s="217">
        <v>8.9999999999999993E-3</v>
      </c>
      <c r="M27" s="553">
        <v>1.9895599999999999E-2</v>
      </c>
      <c r="N27" s="554" t="s">
        <v>523</v>
      </c>
      <c r="O27" s="555">
        <v>41015</v>
      </c>
      <c r="P27" s="220">
        <v>2207593.9726027395</v>
      </c>
      <c r="Q27" s="174" t="s">
        <v>407</v>
      </c>
      <c r="R27" s="85">
        <v>56523</v>
      </c>
      <c r="S27" s="175" t="s">
        <v>409</v>
      </c>
    </row>
    <row r="28" spans="2:19" ht="12.75" thickBot="1" x14ac:dyDescent="0.25">
      <c r="B28" s="558"/>
      <c r="C28" s="559"/>
      <c r="D28" s="559"/>
      <c r="E28" s="489"/>
      <c r="F28" s="559"/>
      <c r="G28" s="560"/>
      <c r="H28" s="559"/>
      <c r="I28" s="489"/>
      <c r="J28" s="561"/>
      <c r="K28" s="489"/>
      <c r="L28" s="559"/>
      <c r="M28" s="489"/>
      <c r="N28" s="559"/>
      <c r="O28" s="489"/>
      <c r="P28" s="565"/>
      <c r="Q28" s="489"/>
      <c r="R28" s="559"/>
      <c r="S28" s="563"/>
    </row>
    <row r="29" spans="2:19" x14ac:dyDescent="0.2">
      <c r="B29" s="528" t="s">
        <v>512</v>
      </c>
      <c r="C29" s="4"/>
      <c r="D29" s="4"/>
      <c r="E29" s="4"/>
      <c r="F29" s="4"/>
      <c r="G29" s="310"/>
      <c r="H29" s="128"/>
      <c r="I29" s="51"/>
      <c r="J29" s="307"/>
      <c r="K29" s="51"/>
      <c r="L29" s="51"/>
      <c r="M29" s="51"/>
      <c r="N29" s="86"/>
      <c r="O29" s="86"/>
      <c r="P29" s="87"/>
      <c r="Q29" s="88"/>
      <c r="R29" s="4"/>
      <c r="S29" s="5"/>
    </row>
    <row r="32" spans="2:19" x14ac:dyDescent="0.2">
      <c r="B32" s="488" t="s">
        <v>105</v>
      </c>
      <c r="C32" s="158">
        <v>40627</v>
      </c>
      <c r="D32" s="158"/>
      <c r="E32" s="4"/>
      <c r="F32" s="156"/>
      <c r="G32" s="310"/>
      <c r="H32" s="4"/>
      <c r="I32" s="687" t="s">
        <v>173</v>
      </c>
      <c r="J32" s="687"/>
      <c r="K32" s="4"/>
      <c r="L32" s="4"/>
      <c r="M32" s="4"/>
      <c r="N32" s="4"/>
      <c r="O32" s="4"/>
      <c r="P32" s="4"/>
      <c r="Q32" s="4"/>
      <c r="R32" s="4"/>
      <c r="S32" s="4"/>
    </row>
    <row r="33" spans="2:19" ht="12.75" thickBot="1" x14ac:dyDescent="0.25">
      <c r="B33" s="543"/>
      <c r="C33" s="543"/>
      <c r="D33" s="543"/>
      <c r="E33" s="543"/>
      <c r="F33" s="156"/>
      <c r="G33" s="544"/>
      <c r="H33" s="543"/>
      <c r="I33" s="543"/>
      <c r="J33" s="545"/>
      <c r="K33" s="543"/>
      <c r="L33" s="543"/>
      <c r="M33" s="543"/>
      <c r="N33" s="543"/>
      <c r="O33" s="543"/>
      <c r="P33" s="543"/>
      <c r="Q33" s="543"/>
      <c r="R33" s="543"/>
      <c r="S33" s="543"/>
    </row>
    <row r="34" spans="2:19" ht="54" customHeight="1" thickBot="1" x14ac:dyDescent="0.25">
      <c r="B34" s="337" t="s">
        <v>174</v>
      </c>
      <c r="C34" s="496" t="s">
        <v>106</v>
      </c>
      <c r="D34" s="337" t="s">
        <v>426</v>
      </c>
      <c r="E34" s="337" t="s">
        <v>427</v>
      </c>
      <c r="F34" s="496" t="s">
        <v>107</v>
      </c>
      <c r="G34" s="546" t="s">
        <v>108</v>
      </c>
      <c r="H34" s="496" t="s">
        <v>109</v>
      </c>
      <c r="I34" s="496" t="s">
        <v>110</v>
      </c>
      <c r="J34" s="497" t="s">
        <v>111</v>
      </c>
      <c r="K34" s="496" t="s">
        <v>112</v>
      </c>
      <c r="L34" s="496" t="s">
        <v>113</v>
      </c>
      <c r="M34" s="496" t="s">
        <v>114</v>
      </c>
      <c r="N34" s="496" t="s">
        <v>115</v>
      </c>
      <c r="O34" s="496" t="s">
        <v>116</v>
      </c>
      <c r="P34" s="496" t="s">
        <v>117</v>
      </c>
      <c r="Q34" s="496" t="s">
        <v>118</v>
      </c>
      <c r="R34" s="496" t="s">
        <v>119</v>
      </c>
      <c r="S34" s="496" t="s">
        <v>153</v>
      </c>
    </row>
    <row r="35" spans="2:19" x14ac:dyDescent="0.2">
      <c r="B35" s="159"/>
      <c r="C35" s="47"/>
      <c r="D35" s="47"/>
      <c r="E35" s="160"/>
      <c r="F35" s="47"/>
      <c r="G35" s="311"/>
      <c r="H35" s="161"/>
      <c r="I35" s="162"/>
      <c r="J35" s="278"/>
      <c r="K35" s="164"/>
      <c r="L35" s="165"/>
      <c r="M35" s="166"/>
      <c r="N35" s="167"/>
      <c r="O35" s="166"/>
      <c r="P35" s="168"/>
      <c r="Q35" s="169"/>
      <c r="R35" s="170"/>
      <c r="S35" s="171"/>
    </row>
    <row r="36" spans="2:19" x14ac:dyDescent="0.2">
      <c r="B36" s="566" t="s">
        <v>120</v>
      </c>
      <c r="C36" s="48" t="s">
        <v>415</v>
      </c>
      <c r="D36" s="48" t="s">
        <v>351</v>
      </c>
      <c r="E36" s="51" t="s">
        <v>351</v>
      </c>
      <c r="F36" s="48" t="s">
        <v>353</v>
      </c>
      <c r="G36" s="309" t="s">
        <v>359</v>
      </c>
      <c r="H36" s="183">
        <v>250000000</v>
      </c>
      <c r="I36" s="551">
        <v>0</v>
      </c>
      <c r="J36" s="279">
        <v>250000000</v>
      </c>
      <c r="K36" s="216" t="s">
        <v>356</v>
      </c>
      <c r="L36" s="217">
        <v>1.1599999999999999E-2</v>
      </c>
      <c r="M36" s="553">
        <v>2.2495599999999998E-2</v>
      </c>
      <c r="N36" s="554" t="s">
        <v>523</v>
      </c>
      <c r="O36" s="555">
        <v>41015</v>
      </c>
      <c r="P36" s="567">
        <v>1386715.0684931504</v>
      </c>
      <c r="Q36" s="174">
        <v>41821</v>
      </c>
      <c r="R36" s="85">
        <v>56523</v>
      </c>
      <c r="S36" s="175" t="s">
        <v>410</v>
      </c>
    </row>
    <row r="37" spans="2:19" ht="12.75" thickBot="1" x14ac:dyDescent="0.25">
      <c r="B37" s="558"/>
      <c r="C37" s="559"/>
      <c r="D37" s="559"/>
      <c r="E37" s="489"/>
      <c r="F37" s="559"/>
      <c r="G37" s="560"/>
      <c r="H37" s="559"/>
      <c r="I37" s="489"/>
      <c r="J37" s="561"/>
      <c r="K37" s="489"/>
      <c r="L37" s="559"/>
      <c r="M37" s="489"/>
      <c r="N37" s="559"/>
      <c r="O37" s="489"/>
      <c r="P37" s="565"/>
      <c r="Q37" s="489"/>
      <c r="R37" s="559"/>
      <c r="S37" s="563"/>
    </row>
    <row r="38" spans="2:19" x14ac:dyDescent="0.2">
      <c r="B38" s="528" t="s">
        <v>512</v>
      </c>
      <c r="C38" s="4"/>
      <c r="D38" s="4"/>
      <c r="E38" s="4"/>
      <c r="F38" s="4"/>
      <c r="G38" s="310"/>
      <c r="H38" s="128"/>
      <c r="I38" s="51"/>
      <c r="J38" s="307"/>
      <c r="K38" s="51"/>
      <c r="L38" s="51"/>
      <c r="M38" s="51"/>
      <c r="N38" s="86"/>
      <c r="O38" s="86"/>
      <c r="P38" s="87"/>
      <c r="Q38" s="88"/>
      <c r="R38" s="4"/>
      <c r="S38" s="5"/>
    </row>
    <row r="41" spans="2:19" x14ac:dyDescent="0.2">
      <c r="B41" s="488" t="s">
        <v>105</v>
      </c>
      <c r="C41" s="158">
        <v>40807</v>
      </c>
      <c r="D41" s="158"/>
      <c r="E41" s="4"/>
      <c r="F41" s="156"/>
      <c r="G41" s="310"/>
      <c r="H41" s="4"/>
      <c r="I41" s="687" t="s">
        <v>276</v>
      </c>
      <c r="J41" s="687"/>
      <c r="K41" s="4"/>
      <c r="L41" s="4"/>
      <c r="M41" s="4"/>
      <c r="N41" s="4"/>
      <c r="O41" s="4"/>
      <c r="P41" s="4"/>
      <c r="Q41" s="4"/>
      <c r="R41" s="4"/>
      <c r="S41" s="4"/>
    </row>
    <row r="42" spans="2:19" ht="10.5" customHeight="1" thickBot="1" x14ac:dyDescent="0.25">
      <c r="B42" s="543"/>
      <c r="C42" s="543"/>
      <c r="D42" s="543"/>
      <c r="E42" s="543"/>
      <c r="F42" s="156"/>
      <c r="G42" s="544"/>
      <c r="H42" s="543"/>
      <c r="I42" s="543"/>
      <c r="J42" s="545"/>
      <c r="K42" s="543"/>
      <c r="L42" s="543"/>
      <c r="M42" s="543"/>
      <c r="N42" s="543"/>
      <c r="O42" s="543"/>
      <c r="P42" s="543"/>
      <c r="Q42" s="543"/>
      <c r="R42" s="543"/>
      <c r="S42" s="543"/>
    </row>
    <row r="43" spans="2:19" ht="54" customHeight="1" thickBot="1" x14ac:dyDescent="0.25">
      <c r="B43" s="337" t="s">
        <v>277</v>
      </c>
      <c r="C43" s="496" t="s">
        <v>106</v>
      </c>
      <c r="D43" s="337" t="s">
        <v>426</v>
      </c>
      <c r="E43" s="337" t="s">
        <v>427</v>
      </c>
      <c r="F43" s="496" t="s">
        <v>107</v>
      </c>
      <c r="G43" s="546" t="s">
        <v>108</v>
      </c>
      <c r="H43" s="496" t="s">
        <v>109</v>
      </c>
      <c r="I43" s="496" t="s">
        <v>110</v>
      </c>
      <c r="J43" s="497" t="s">
        <v>111</v>
      </c>
      <c r="K43" s="496" t="s">
        <v>112</v>
      </c>
      <c r="L43" s="496" t="s">
        <v>113</v>
      </c>
      <c r="M43" s="496" t="s">
        <v>114</v>
      </c>
      <c r="N43" s="496" t="s">
        <v>115</v>
      </c>
      <c r="O43" s="496" t="s">
        <v>116</v>
      </c>
      <c r="P43" s="496" t="s">
        <v>117</v>
      </c>
      <c r="Q43" s="496" t="s">
        <v>118</v>
      </c>
      <c r="R43" s="496" t="s">
        <v>119</v>
      </c>
      <c r="S43" s="496" t="s">
        <v>153</v>
      </c>
    </row>
    <row r="44" spans="2:19" x14ac:dyDescent="0.2">
      <c r="B44" s="159"/>
      <c r="C44" s="47"/>
      <c r="D44" s="47"/>
      <c r="E44" s="160"/>
      <c r="F44" s="47"/>
      <c r="G44" s="311"/>
      <c r="H44" s="161"/>
      <c r="I44" s="162"/>
      <c r="J44" s="278"/>
      <c r="K44" s="164"/>
      <c r="L44" s="165"/>
      <c r="M44" s="166"/>
      <c r="N44" s="167"/>
      <c r="O44" s="166"/>
      <c r="P44" s="168"/>
      <c r="Q44" s="169"/>
      <c r="R44" s="170"/>
      <c r="S44" s="171"/>
    </row>
    <row r="45" spans="2:19" x14ac:dyDescent="0.2">
      <c r="B45" s="550" t="s">
        <v>120</v>
      </c>
      <c r="C45" s="48" t="s">
        <v>416</v>
      </c>
      <c r="D45" s="48" t="s">
        <v>424</v>
      </c>
      <c r="E45" s="51" t="s">
        <v>424</v>
      </c>
      <c r="F45" s="48" t="s">
        <v>352</v>
      </c>
      <c r="G45" s="309">
        <v>1.5793999999999999</v>
      </c>
      <c r="H45" s="183">
        <v>500000000</v>
      </c>
      <c r="I45" s="551">
        <v>0</v>
      </c>
      <c r="J45" s="279">
        <v>500000000</v>
      </c>
      <c r="K45" s="216" t="s">
        <v>355</v>
      </c>
      <c r="L45" s="217">
        <v>1.2999999999999999E-3</v>
      </c>
      <c r="M45" s="553">
        <v>3.7174999999999999E-3</v>
      </c>
      <c r="N45" s="553" t="s">
        <v>571</v>
      </c>
      <c r="O45" s="555">
        <v>41015</v>
      </c>
      <c r="P45" s="220">
        <v>165222.22222222225</v>
      </c>
      <c r="Q45" s="174" t="s">
        <v>407</v>
      </c>
      <c r="R45" s="85">
        <v>41091</v>
      </c>
      <c r="S45" s="175" t="s">
        <v>414</v>
      </c>
    </row>
    <row r="46" spans="2:19" x14ac:dyDescent="0.2">
      <c r="B46" s="550" t="s">
        <v>121</v>
      </c>
      <c r="C46" s="48" t="s">
        <v>417</v>
      </c>
      <c r="D46" s="48" t="s">
        <v>351</v>
      </c>
      <c r="E46" s="51" t="s">
        <v>351</v>
      </c>
      <c r="F46" s="48" t="s">
        <v>352</v>
      </c>
      <c r="G46" s="309">
        <v>1.5767500000000001</v>
      </c>
      <c r="H46" s="183">
        <v>2000000000</v>
      </c>
      <c r="I46" s="551">
        <v>0</v>
      </c>
      <c r="J46" s="279">
        <v>2000000000</v>
      </c>
      <c r="K46" s="216" t="s">
        <v>357</v>
      </c>
      <c r="L46" s="217">
        <v>1.55E-2</v>
      </c>
      <c r="M46" s="553">
        <v>2.1170000000000001E-2</v>
      </c>
      <c r="N46" s="554" t="s">
        <v>523</v>
      </c>
      <c r="O46" s="555">
        <v>41015</v>
      </c>
      <c r="P46" s="568">
        <v>10585000</v>
      </c>
      <c r="Q46" s="174">
        <v>42005</v>
      </c>
      <c r="R46" s="85">
        <v>56523</v>
      </c>
      <c r="S46" s="175" t="s">
        <v>410</v>
      </c>
    </row>
    <row r="47" spans="2:19" x14ac:dyDescent="0.2">
      <c r="B47" s="550" t="s">
        <v>122</v>
      </c>
      <c r="C47" s="48" t="s">
        <v>418</v>
      </c>
      <c r="D47" s="48" t="s">
        <v>351</v>
      </c>
      <c r="E47" s="51" t="s">
        <v>351</v>
      </c>
      <c r="F47" s="48" t="s">
        <v>354</v>
      </c>
      <c r="G47" s="309">
        <v>0.87270000000000003</v>
      </c>
      <c r="H47" s="183">
        <v>200000000</v>
      </c>
      <c r="I47" s="551">
        <v>0</v>
      </c>
      <c r="J47" s="279">
        <v>200000000</v>
      </c>
      <c r="K47" s="216" t="s">
        <v>358</v>
      </c>
      <c r="L47" s="217">
        <v>1.4E-2</v>
      </c>
      <c r="M47" s="553">
        <v>2.631E-2</v>
      </c>
      <c r="N47" s="554" t="s">
        <v>523</v>
      </c>
      <c r="O47" s="555">
        <v>41015</v>
      </c>
      <c r="P47" s="568">
        <v>1315499.9999999998</v>
      </c>
      <c r="Q47" s="174">
        <v>42005</v>
      </c>
      <c r="R47" s="85">
        <v>56523</v>
      </c>
      <c r="S47" s="175" t="s">
        <v>410</v>
      </c>
    </row>
    <row r="48" spans="2:19" x14ac:dyDescent="0.2">
      <c r="B48" s="550" t="s">
        <v>123</v>
      </c>
      <c r="C48" s="48" t="s">
        <v>419</v>
      </c>
      <c r="D48" s="48" t="s">
        <v>351</v>
      </c>
      <c r="E48" s="51" t="s">
        <v>351</v>
      </c>
      <c r="F48" s="48" t="s">
        <v>353</v>
      </c>
      <c r="G48" s="309" t="s">
        <v>359</v>
      </c>
      <c r="H48" s="183">
        <v>165000000</v>
      </c>
      <c r="I48" s="551">
        <v>0</v>
      </c>
      <c r="J48" s="279">
        <v>165000000</v>
      </c>
      <c r="K48" s="216" t="s">
        <v>356</v>
      </c>
      <c r="L48" s="217">
        <v>1.6500000000000001E-2</v>
      </c>
      <c r="M48" s="553">
        <v>2.7395599999999999E-2</v>
      </c>
      <c r="N48" s="554" t="s">
        <v>523</v>
      </c>
      <c r="O48" s="555">
        <v>41015</v>
      </c>
      <c r="P48" s="568">
        <v>1114588.1095890412</v>
      </c>
      <c r="Q48" s="174">
        <v>42644</v>
      </c>
      <c r="R48" s="85">
        <v>56523</v>
      </c>
      <c r="S48" s="175" t="s">
        <v>410</v>
      </c>
    </row>
    <row r="49" spans="2:19" x14ac:dyDescent="0.2">
      <c r="B49" s="550" t="s">
        <v>124</v>
      </c>
      <c r="C49" s="48" t="s">
        <v>420</v>
      </c>
      <c r="D49" s="48" t="s">
        <v>351</v>
      </c>
      <c r="E49" s="51" t="s">
        <v>351</v>
      </c>
      <c r="F49" s="48" t="s">
        <v>352</v>
      </c>
      <c r="G49" s="309">
        <v>1.58</v>
      </c>
      <c r="H49" s="183">
        <v>500000000</v>
      </c>
      <c r="I49" s="551">
        <v>0</v>
      </c>
      <c r="J49" s="279">
        <v>500000000</v>
      </c>
      <c r="K49" s="216" t="s">
        <v>357</v>
      </c>
      <c r="L49" s="217">
        <v>1.7500000000000002E-2</v>
      </c>
      <c r="M49" s="553">
        <v>2.3170000000000003E-2</v>
      </c>
      <c r="N49" s="554" t="s">
        <v>523</v>
      </c>
      <c r="O49" s="555">
        <v>41015</v>
      </c>
      <c r="P49" s="568">
        <v>2896250</v>
      </c>
      <c r="Q49" s="174">
        <v>43466</v>
      </c>
      <c r="R49" s="85">
        <v>56523</v>
      </c>
      <c r="S49" s="175" t="s">
        <v>410</v>
      </c>
    </row>
    <row r="50" spans="2:19" x14ac:dyDescent="0.2">
      <c r="B50" s="550" t="s">
        <v>130</v>
      </c>
      <c r="C50" s="48" t="s">
        <v>421</v>
      </c>
      <c r="D50" s="48" t="s">
        <v>351</v>
      </c>
      <c r="E50" s="51" t="s">
        <v>351</v>
      </c>
      <c r="F50" s="48" t="s">
        <v>352</v>
      </c>
      <c r="G50" s="309">
        <v>1.58</v>
      </c>
      <c r="H50" s="183">
        <v>250000000</v>
      </c>
      <c r="I50" s="551">
        <v>0</v>
      </c>
      <c r="J50" s="279">
        <v>250000000</v>
      </c>
      <c r="K50" s="216" t="s">
        <v>357</v>
      </c>
      <c r="L50" s="217">
        <v>1.7500000000000002E-2</v>
      </c>
      <c r="M50" s="553">
        <v>2.3170000000000003E-2</v>
      </c>
      <c r="N50" s="554" t="s">
        <v>523</v>
      </c>
      <c r="O50" s="555">
        <v>41015</v>
      </c>
      <c r="P50" s="568">
        <v>1448125</v>
      </c>
      <c r="Q50" s="174">
        <v>43466</v>
      </c>
      <c r="R50" s="85">
        <v>56523</v>
      </c>
      <c r="S50" s="175" t="s">
        <v>410</v>
      </c>
    </row>
    <row r="51" spans="2:19" ht="12.75" thickBot="1" x14ac:dyDescent="0.25">
      <c r="B51" s="558"/>
      <c r="C51" s="559"/>
      <c r="D51" s="559"/>
      <c r="E51" s="489"/>
      <c r="F51" s="559"/>
      <c r="G51" s="560"/>
      <c r="H51" s="559"/>
      <c r="I51" s="489"/>
      <c r="J51" s="561"/>
      <c r="K51" s="489"/>
      <c r="L51" s="559"/>
      <c r="M51" s="489"/>
      <c r="N51" s="559"/>
      <c r="O51" s="489"/>
      <c r="P51" s="565"/>
      <c r="Q51" s="489"/>
      <c r="R51" s="559"/>
      <c r="S51" s="563"/>
    </row>
    <row r="52" spans="2:19" x14ac:dyDescent="0.2">
      <c r="B52" s="528" t="s">
        <v>512</v>
      </c>
      <c r="C52" s="4"/>
      <c r="D52" s="4"/>
      <c r="E52" s="4"/>
      <c r="F52" s="4"/>
      <c r="G52" s="310"/>
      <c r="H52" s="128"/>
      <c r="I52" s="51"/>
      <c r="J52" s="307"/>
      <c r="K52" s="51"/>
      <c r="L52" s="51"/>
      <c r="M52" s="51"/>
      <c r="N52" s="86"/>
      <c r="O52" s="86"/>
      <c r="P52" s="87"/>
      <c r="Q52" s="88"/>
      <c r="R52" s="4"/>
      <c r="S52" s="5"/>
    </row>
    <row r="55" spans="2:19" x14ac:dyDescent="0.2">
      <c r="B55" s="488" t="s">
        <v>105</v>
      </c>
      <c r="C55" s="158">
        <v>40933</v>
      </c>
      <c r="D55" s="158"/>
      <c r="E55" s="4"/>
      <c r="F55" s="156"/>
      <c r="G55" s="310"/>
      <c r="H55" s="4"/>
      <c r="I55" s="687" t="s">
        <v>524</v>
      </c>
      <c r="J55" s="687"/>
      <c r="K55" s="4"/>
      <c r="L55" s="4"/>
      <c r="M55" s="4"/>
      <c r="N55" s="4"/>
      <c r="O55" s="4"/>
      <c r="P55" s="4"/>
      <c r="Q55" s="4"/>
      <c r="R55" s="4"/>
      <c r="S55" s="4"/>
    </row>
    <row r="56" spans="2:19" ht="12.75" thickBot="1" x14ac:dyDescent="0.25">
      <c r="B56" s="543"/>
      <c r="C56" s="543"/>
      <c r="D56" s="543"/>
      <c r="E56" s="543"/>
      <c r="F56" s="156"/>
      <c r="G56" s="544"/>
      <c r="H56" s="543"/>
      <c r="I56" s="543"/>
      <c r="J56" s="545"/>
      <c r="K56" s="543"/>
      <c r="L56" s="543"/>
      <c r="M56" s="543"/>
      <c r="N56" s="543"/>
      <c r="O56" s="543"/>
      <c r="P56" s="543"/>
      <c r="Q56" s="543"/>
      <c r="R56" s="543"/>
      <c r="S56" s="543"/>
    </row>
    <row r="57" spans="2:19" ht="36.75" customHeight="1" thickBot="1" x14ac:dyDescent="0.25">
      <c r="B57" s="337" t="s">
        <v>525</v>
      </c>
      <c r="C57" s="496" t="s">
        <v>106</v>
      </c>
      <c r="D57" s="337" t="s">
        <v>426</v>
      </c>
      <c r="E57" s="337" t="s">
        <v>427</v>
      </c>
      <c r="F57" s="496" t="s">
        <v>107</v>
      </c>
      <c r="G57" s="546" t="s">
        <v>108</v>
      </c>
      <c r="H57" s="496" t="s">
        <v>109</v>
      </c>
      <c r="I57" s="496" t="s">
        <v>110</v>
      </c>
      <c r="J57" s="497" t="s">
        <v>111</v>
      </c>
      <c r="K57" s="496" t="s">
        <v>112</v>
      </c>
      <c r="L57" s="496" t="s">
        <v>113</v>
      </c>
      <c r="M57" s="496" t="s">
        <v>114</v>
      </c>
      <c r="N57" s="496" t="s">
        <v>115</v>
      </c>
      <c r="O57" s="496" t="s">
        <v>116</v>
      </c>
      <c r="P57" s="496" t="s">
        <v>117</v>
      </c>
      <c r="Q57" s="496" t="s">
        <v>118</v>
      </c>
      <c r="R57" s="496" t="s">
        <v>119</v>
      </c>
      <c r="S57" s="496" t="s">
        <v>153</v>
      </c>
    </row>
    <row r="58" spans="2:19" x14ac:dyDescent="0.2">
      <c r="B58" s="159"/>
      <c r="C58" s="47"/>
      <c r="D58" s="47"/>
      <c r="E58" s="160"/>
      <c r="F58" s="47"/>
      <c r="G58" s="311"/>
      <c r="H58" s="161"/>
      <c r="I58" s="162"/>
      <c r="J58" s="278"/>
      <c r="K58" s="164"/>
      <c r="L58" s="165"/>
      <c r="M58" s="166"/>
      <c r="N58" s="167"/>
      <c r="O58" s="166"/>
      <c r="P58" s="168"/>
      <c r="Q58" s="169"/>
      <c r="R58" s="170"/>
      <c r="S58" s="171"/>
    </row>
    <row r="59" spans="2:19" x14ac:dyDescent="0.2">
      <c r="B59" s="550" t="s">
        <v>120</v>
      </c>
      <c r="C59" s="48" t="s">
        <v>526</v>
      </c>
      <c r="D59" s="48" t="s">
        <v>424</v>
      </c>
      <c r="E59" s="51" t="s">
        <v>424</v>
      </c>
      <c r="F59" s="48" t="s">
        <v>352</v>
      </c>
      <c r="G59" s="309">
        <v>1.54</v>
      </c>
      <c r="H59" s="183">
        <v>500000000</v>
      </c>
      <c r="I59" s="551">
        <v>0</v>
      </c>
      <c r="J59" s="279">
        <v>500000000</v>
      </c>
      <c r="K59" s="216" t="s">
        <v>355</v>
      </c>
      <c r="L59" s="217">
        <v>2E-3</v>
      </c>
      <c r="M59" s="553">
        <v>4.4175000000000004E-3</v>
      </c>
      <c r="N59" s="553" t="s">
        <v>571</v>
      </c>
      <c r="O59" s="555">
        <v>41015</v>
      </c>
      <c r="P59" s="220">
        <v>196333.33333333331</v>
      </c>
      <c r="Q59" s="174" t="s">
        <v>407</v>
      </c>
      <c r="R59" s="85">
        <v>41275</v>
      </c>
      <c r="S59" s="175" t="s">
        <v>414</v>
      </c>
    </row>
    <row r="60" spans="2:19" x14ac:dyDescent="0.2">
      <c r="B60" s="550" t="s">
        <v>121</v>
      </c>
      <c r="C60" s="48" t="s">
        <v>527</v>
      </c>
      <c r="D60" s="48" t="s">
        <v>351</v>
      </c>
      <c r="E60" s="51" t="s">
        <v>351</v>
      </c>
      <c r="F60" s="48" t="s">
        <v>352</v>
      </c>
      <c r="G60" s="309">
        <v>1.54</v>
      </c>
      <c r="H60" s="183">
        <v>500000000</v>
      </c>
      <c r="I60" s="551">
        <v>0</v>
      </c>
      <c r="J60" s="279">
        <v>500000000</v>
      </c>
      <c r="K60" s="216" t="s">
        <v>357</v>
      </c>
      <c r="L60" s="217">
        <v>1.6500000000000001E-2</v>
      </c>
      <c r="M60" s="553">
        <v>2.1645299999999999E-2</v>
      </c>
      <c r="N60" s="502" t="s">
        <v>528</v>
      </c>
      <c r="O60" s="595">
        <v>41015</v>
      </c>
      <c r="P60" s="568">
        <v>2465159.166666667</v>
      </c>
      <c r="Q60" s="174">
        <v>42095</v>
      </c>
      <c r="R60" s="85">
        <v>56523</v>
      </c>
      <c r="S60" s="175" t="s">
        <v>410</v>
      </c>
    </row>
    <row r="61" spans="2:19" x14ac:dyDescent="0.2">
      <c r="B61" s="550" t="s">
        <v>122</v>
      </c>
      <c r="C61" s="48" t="s">
        <v>529</v>
      </c>
      <c r="D61" s="48" t="s">
        <v>351</v>
      </c>
      <c r="E61" s="51" t="s">
        <v>351</v>
      </c>
      <c r="F61" s="48" t="s">
        <v>354</v>
      </c>
      <c r="G61" s="309">
        <v>0.83</v>
      </c>
      <c r="H61" s="183">
        <v>1200000000</v>
      </c>
      <c r="I61" s="551">
        <v>0</v>
      </c>
      <c r="J61" s="279">
        <v>1200000000</v>
      </c>
      <c r="K61" s="216" t="s">
        <v>358</v>
      </c>
      <c r="L61" s="217">
        <v>1.55E-2</v>
      </c>
      <c r="M61" s="553">
        <v>2.6579999999999999E-2</v>
      </c>
      <c r="N61" s="502" t="s">
        <v>528</v>
      </c>
      <c r="O61" s="595">
        <v>41015</v>
      </c>
      <c r="P61" s="568">
        <v>7265200</v>
      </c>
      <c r="Q61" s="174">
        <v>42095</v>
      </c>
      <c r="R61" s="85">
        <v>56523</v>
      </c>
      <c r="S61" s="175" t="s">
        <v>410</v>
      </c>
    </row>
    <row r="62" spans="2:19" x14ac:dyDescent="0.2">
      <c r="B62" s="550" t="s">
        <v>123</v>
      </c>
      <c r="C62" s="48" t="s">
        <v>530</v>
      </c>
      <c r="D62" s="48" t="s">
        <v>351</v>
      </c>
      <c r="E62" s="51" t="s">
        <v>351</v>
      </c>
      <c r="F62" s="48" t="s">
        <v>353</v>
      </c>
      <c r="G62" s="309" t="s">
        <v>359</v>
      </c>
      <c r="H62" s="183">
        <v>175000000</v>
      </c>
      <c r="I62" s="551">
        <v>0</v>
      </c>
      <c r="J62" s="279">
        <v>175000000</v>
      </c>
      <c r="K62" s="216" t="s">
        <v>356</v>
      </c>
      <c r="L62" s="217">
        <v>1.7500000000000002E-2</v>
      </c>
      <c r="M62" s="553">
        <v>2.7768899999999999E-2</v>
      </c>
      <c r="N62" s="502" t="s">
        <v>528</v>
      </c>
      <c r="O62" s="595">
        <v>41015</v>
      </c>
      <c r="P62" s="568">
        <v>1091736.2054794519</v>
      </c>
      <c r="Q62" s="174">
        <v>42095</v>
      </c>
      <c r="R62" s="85">
        <v>56523</v>
      </c>
      <c r="S62" s="175" t="s">
        <v>410</v>
      </c>
    </row>
    <row r="63" spans="2:19" x14ac:dyDescent="0.2">
      <c r="B63" s="550" t="s">
        <v>124</v>
      </c>
      <c r="C63" s="48" t="s">
        <v>531</v>
      </c>
      <c r="D63" s="48" t="s">
        <v>351</v>
      </c>
      <c r="E63" s="51" t="s">
        <v>351</v>
      </c>
      <c r="F63" s="48" t="s">
        <v>532</v>
      </c>
      <c r="G63" s="309">
        <v>118</v>
      </c>
      <c r="H63" s="183">
        <v>20000000000</v>
      </c>
      <c r="I63" s="551">
        <v>0</v>
      </c>
      <c r="J63" s="279">
        <v>20000000000</v>
      </c>
      <c r="K63" s="216" t="s">
        <v>533</v>
      </c>
      <c r="L63" s="217">
        <v>1.2500000000000001E-2</v>
      </c>
      <c r="M63" s="553">
        <v>1.453457E-2</v>
      </c>
      <c r="N63" s="502" t="s">
        <v>528</v>
      </c>
      <c r="O63" s="595">
        <v>41015</v>
      </c>
      <c r="P63" s="568">
        <v>65352633.333333328</v>
      </c>
      <c r="Q63" s="174">
        <v>42095</v>
      </c>
      <c r="R63" s="85">
        <v>56523</v>
      </c>
      <c r="S63" s="175" t="s">
        <v>410</v>
      </c>
    </row>
    <row r="64" spans="2:19" x14ac:dyDescent="0.2">
      <c r="B64" s="550" t="s">
        <v>130</v>
      </c>
      <c r="C64" s="48" t="s">
        <v>534</v>
      </c>
      <c r="D64" s="48" t="s">
        <v>351</v>
      </c>
      <c r="E64" s="51" t="s">
        <v>351</v>
      </c>
      <c r="F64" s="48" t="s">
        <v>353</v>
      </c>
      <c r="G64" s="309" t="s">
        <v>359</v>
      </c>
      <c r="H64" s="183">
        <v>215000000</v>
      </c>
      <c r="I64" s="551">
        <v>0</v>
      </c>
      <c r="J64" s="279">
        <v>215000000</v>
      </c>
      <c r="K64" s="216" t="s">
        <v>356</v>
      </c>
      <c r="L64" s="217">
        <v>1.8499999999999999E-2</v>
      </c>
      <c r="M64" s="553">
        <v>2.87689E-2</v>
      </c>
      <c r="N64" s="502" t="s">
        <v>528</v>
      </c>
      <c r="O64" s="595">
        <v>41015</v>
      </c>
      <c r="P64" s="568">
        <v>1389577.279452055</v>
      </c>
      <c r="Q64" s="174">
        <v>42917</v>
      </c>
      <c r="R64" s="85">
        <v>56523</v>
      </c>
      <c r="S64" s="175" t="s">
        <v>410</v>
      </c>
    </row>
    <row r="65" spans="2:19" x14ac:dyDescent="0.2">
      <c r="B65" s="550" t="s">
        <v>127</v>
      </c>
      <c r="C65" s="48" t="s">
        <v>535</v>
      </c>
      <c r="D65" s="48" t="s">
        <v>407</v>
      </c>
      <c r="E65" s="51" t="s">
        <v>407</v>
      </c>
      <c r="F65" s="48" t="s">
        <v>353</v>
      </c>
      <c r="G65" s="309" t="s">
        <v>359</v>
      </c>
      <c r="H65" s="183">
        <v>610000000</v>
      </c>
      <c r="I65" s="551">
        <v>0</v>
      </c>
      <c r="J65" s="279">
        <v>610000000</v>
      </c>
      <c r="K65" s="216" t="s">
        <v>356</v>
      </c>
      <c r="L65" s="217">
        <v>8.9999999999999993E-3</v>
      </c>
      <c r="M65" s="596">
        <v>1.9268899999999999E-2</v>
      </c>
      <c r="N65" s="502" t="s">
        <v>528</v>
      </c>
      <c r="O65" s="595">
        <v>41015</v>
      </c>
      <c r="P65" s="568">
        <v>2640631.1726027401</v>
      </c>
      <c r="Q65" s="174" t="s">
        <v>407</v>
      </c>
      <c r="R65" s="85">
        <v>56523</v>
      </c>
      <c r="S65" s="175" t="s">
        <v>409</v>
      </c>
    </row>
    <row r="66" spans="2:19" ht="12.75" thickBot="1" x14ac:dyDescent="0.25">
      <c r="B66" s="558"/>
      <c r="C66" s="559"/>
      <c r="D66" s="559"/>
      <c r="E66" s="489"/>
      <c r="F66" s="559"/>
      <c r="G66" s="560"/>
      <c r="H66" s="559"/>
      <c r="I66" s="489"/>
      <c r="J66" s="561"/>
      <c r="K66" s="489"/>
      <c r="L66" s="559"/>
      <c r="M66" s="489"/>
      <c r="N66" s="559"/>
      <c r="O66" s="489"/>
      <c r="P66" s="565"/>
      <c r="Q66" s="489"/>
      <c r="R66" s="559"/>
      <c r="S66" s="563"/>
    </row>
    <row r="67" spans="2:19" x14ac:dyDescent="0.2">
      <c r="B67" s="528" t="s">
        <v>512</v>
      </c>
      <c r="C67" s="4"/>
      <c r="D67" s="4"/>
      <c r="E67" s="4"/>
      <c r="F67" s="4"/>
      <c r="G67" s="310"/>
      <c r="H67" s="128"/>
      <c r="I67" s="51"/>
      <c r="J67" s="307"/>
      <c r="K67" s="51"/>
      <c r="L67" s="51"/>
      <c r="M67" s="51"/>
      <c r="N67" s="86"/>
      <c r="O67" s="86"/>
      <c r="P67" s="87"/>
      <c r="Q67" s="88"/>
      <c r="R67" s="4"/>
      <c r="S67" s="5"/>
    </row>
  </sheetData>
  <mergeCells count="5">
    <mergeCell ref="I4:J4"/>
    <mergeCell ref="I18:J18"/>
    <mergeCell ref="I32:J32"/>
    <mergeCell ref="I41:J41"/>
    <mergeCell ref="I55:J55"/>
  </mergeCells>
  <pageMargins left="0.70866141732283472" right="0.70866141732283472" top="0.74803149606299213" bottom="0.74803149606299213" header="0.31496062992125984" footer="0.31496062992125984"/>
  <pageSetup paperSize="9" scale="52" orientation="landscape" r:id="rId1"/>
  <headerFooter>
    <oddHeader>&amp;CHolmes Master Trust Investor Report - March 2012</oddHead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3"/>
  <sheetViews>
    <sheetView view="pageLayout" topLeftCell="A13" zoomScaleNormal="100" workbookViewId="0">
      <selection activeCell="C30" sqref="C30"/>
    </sheetView>
  </sheetViews>
  <sheetFormatPr baseColWidth="10" defaultColWidth="9.140625" defaultRowHeight="12" x14ac:dyDescent="0.2"/>
  <cols>
    <col min="1" max="1" width="8.5703125" customWidth="1"/>
    <col min="2" max="2" width="50.140625" customWidth="1"/>
    <col min="3" max="3" width="20.28515625" customWidth="1"/>
    <col min="5" max="5" width="12.7109375" bestFit="1" customWidth="1"/>
    <col min="6" max="6" width="16.7109375" customWidth="1"/>
    <col min="7" max="7" width="17.140625" customWidth="1"/>
    <col min="8" max="8" width="46.28515625" bestFit="1" customWidth="1"/>
    <col min="9" max="9" width="16.7109375" customWidth="1"/>
    <col min="11" max="11" width="12.28515625" bestFit="1" customWidth="1"/>
  </cols>
  <sheetData>
    <row r="1" spans="2:7" ht="12.75" thickBot="1" x14ac:dyDescent="0.25"/>
    <row r="2" spans="2:7" x14ac:dyDescent="0.2">
      <c r="B2" s="123" t="s">
        <v>316</v>
      </c>
      <c r="C2" s="123" t="s">
        <v>20</v>
      </c>
      <c r="D2" s="259" t="s">
        <v>131</v>
      </c>
      <c r="E2" s="240" t="s">
        <v>132</v>
      </c>
      <c r="F2" s="123" t="s">
        <v>133</v>
      </c>
      <c r="G2" s="123" t="s">
        <v>317</v>
      </c>
    </row>
    <row r="3" spans="2:7" ht="12.75" thickBot="1" x14ac:dyDescent="0.25">
      <c r="B3" s="124"/>
      <c r="C3" s="124" t="s">
        <v>16</v>
      </c>
      <c r="D3" s="124"/>
      <c r="E3" s="241" t="s">
        <v>134</v>
      </c>
      <c r="F3" s="260" t="s">
        <v>135</v>
      </c>
      <c r="G3" s="124"/>
    </row>
    <row r="4" spans="2:7" x14ac:dyDescent="0.2">
      <c r="B4" s="89"/>
      <c r="C4" s="255"/>
      <c r="D4" s="255"/>
      <c r="E4" s="255"/>
      <c r="F4" s="90"/>
      <c r="G4" s="255"/>
    </row>
    <row r="5" spans="2:7" x14ac:dyDescent="0.2">
      <c r="B5" s="64" t="s">
        <v>318</v>
      </c>
      <c r="C5" s="456">
        <v>9508438787.0253296</v>
      </c>
      <c r="D5" s="77">
        <v>0.85136687126508082</v>
      </c>
      <c r="E5" s="77">
        <v>0.14863312873491913</v>
      </c>
      <c r="F5" s="77">
        <v>0.19474521385448743</v>
      </c>
      <c r="G5" s="77">
        <v>8.3000000000000004E-2</v>
      </c>
    </row>
    <row r="6" spans="2:7" ht="12.75" thickBot="1" x14ac:dyDescent="0.25">
      <c r="B6" s="64" t="s">
        <v>136</v>
      </c>
      <c r="C6" s="456">
        <v>1660000000</v>
      </c>
      <c r="D6" s="77">
        <v>0.14863312873491913</v>
      </c>
      <c r="E6" s="77">
        <v>0</v>
      </c>
      <c r="F6" s="77">
        <v>0</v>
      </c>
      <c r="G6" s="77">
        <v>0</v>
      </c>
    </row>
    <row r="7" spans="2:7" x14ac:dyDescent="0.2">
      <c r="B7" s="64"/>
      <c r="C7" s="261">
        <v>11168438787.02533</v>
      </c>
      <c r="D7" s="91">
        <v>1</v>
      </c>
      <c r="E7" s="77"/>
      <c r="F7" s="262"/>
      <c r="G7" s="263"/>
    </row>
    <row r="8" spans="2:7" ht="12.75" thickBot="1" x14ac:dyDescent="0.25">
      <c r="B8" s="64"/>
      <c r="C8" s="92"/>
      <c r="D8" s="77"/>
      <c r="E8" s="77"/>
      <c r="F8" s="262"/>
      <c r="G8" s="263"/>
    </row>
    <row r="9" spans="2:7" x14ac:dyDescent="0.2">
      <c r="B9" s="63"/>
      <c r="C9" s="93"/>
      <c r="D9" s="91"/>
      <c r="E9" s="91"/>
      <c r="F9" s="264"/>
      <c r="G9" s="265"/>
    </row>
    <row r="10" spans="2:7" x14ac:dyDescent="0.2">
      <c r="B10" s="64" t="s">
        <v>319</v>
      </c>
      <c r="C10" s="92">
        <v>515000000</v>
      </c>
      <c r="D10" s="77">
        <v>4.611208511956829E-2</v>
      </c>
      <c r="E10" s="77"/>
      <c r="F10" s="262"/>
      <c r="G10" s="263"/>
    </row>
    <row r="11" spans="2:7" ht="12.75" thickBot="1" x14ac:dyDescent="0.25">
      <c r="B11" s="66"/>
      <c r="C11" s="94"/>
      <c r="D11" s="94"/>
      <c r="E11" s="95"/>
      <c r="F11" s="266"/>
      <c r="G11" s="95"/>
    </row>
    <row r="12" spans="2:7" ht="12.75" customHeight="1" x14ac:dyDescent="0.2">
      <c r="B12" s="54"/>
      <c r="C12" s="96"/>
      <c r="D12" s="96"/>
      <c r="E12" s="78"/>
      <c r="F12" s="97"/>
      <c r="G12" s="78"/>
    </row>
    <row r="13" spans="2:7" ht="12.75" thickBot="1" x14ac:dyDescent="0.25">
      <c r="B13" s="97"/>
      <c r="C13" s="97"/>
      <c r="D13" s="96"/>
      <c r="E13" s="78"/>
      <c r="F13" s="97"/>
      <c r="G13" s="78"/>
    </row>
    <row r="14" spans="2:7" x14ac:dyDescent="0.2">
      <c r="B14" s="63" t="s">
        <v>137</v>
      </c>
      <c r="C14" s="472">
        <v>0</v>
      </c>
      <c r="D14" s="51"/>
      <c r="E14" s="51"/>
      <c r="F14" s="51"/>
      <c r="G14" s="51"/>
    </row>
    <row r="15" spans="2:7" x14ac:dyDescent="0.2">
      <c r="B15" s="64" t="s">
        <v>138</v>
      </c>
      <c r="C15" s="473">
        <v>0</v>
      </c>
      <c r="D15" s="96"/>
      <c r="E15" s="98"/>
      <c r="F15" s="51"/>
      <c r="G15" s="51"/>
    </row>
    <row r="16" spans="2:7" x14ac:dyDescent="0.2">
      <c r="B16" s="64" t="s">
        <v>139</v>
      </c>
      <c r="C16" s="473">
        <v>0</v>
      </c>
      <c r="D16" s="96"/>
      <c r="E16" s="87"/>
      <c r="F16" s="4"/>
      <c r="G16" s="4"/>
    </row>
    <row r="17" spans="2:7" x14ac:dyDescent="0.2">
      <c r="B17" s="64" t="s">
        <v>140</v>
      </c>
      <c r="C17" s="473">
        <v>0</v>
      </c>
      <c r="D17" s="96"/>
      <c r="E17" s="4"/>
      <c r="F17" s="4"/>
      <c r="G17" s="4"/>
    </row>
    <row r="18" spans="2:7" x14ac:dyDescent="0.2">
      <c r="B18" s="64" t="s">
        <v>141</v>
      </c>
      <c r="C18" s="473">
        <v>0</v>
      </c>
      <c r="D18" s="96"/>
      <c r="E18" s="98"/>
      <c r="F18" s="51"/>
      <c r="G18" s="51"/>
    </row>
    <row r="19" spans="2:7" ht="12.75" thickBot="1" x14ac:dyDescent="0.25">
      <c r="B19" s="99" t="s">
        <v>142</v>
      </c>
      <c r="C19" s="474">
        <v>0</v>
      </c>
      <c r="D19" s="96"/>
      <c r="E19" s="98"/>
      <c r="F19" s="51"/>
      <c r="G19" s="51"/>
    </row>
    <row r="20" spans="2:7" x14ac:dyDescent="0.2">
      <c r="B20" s="13"/>
      <c r="C20" s="13"/>
      <c r="D20" s="100"/>
      <c r="E20" s="101"/>
      <c r="F20" s="51"/>
      <c r="G20" s="51"/>
    </row>
    <row r="21" spans="2:7" ht="12.75" thickBot="1" x14ac:dyDescent="0.25">
      <c r="B21" s="97"/>
      <c r="C21" s="97"/>
      <c r="D21" s="96"/>
      <c r="E21" s="78"/>
      <c r="F21" s="97"/>
      <c r="G21" s="78"/>
    </row>
    <row r="22" spans="2:7" x14ac:dyDescent="0.2">
      <c r="B22" s="122" t="s">
        <v>320</v>
      </c>
      <c r="C22" s="125"/>
      <c r="D22" s="4"/>
    </row>
    <row r="23" spans="2:7" ht="12.75" thickBot="1" x14ac:dyDescent="0.25">
      <c r="B23" s="126"/>
      <c r="C23" s="127"/>
      <c r="D23" s="4"/>
    </row>
    <row r="24" spans="2:7" x14ac:dyDescent="0.2">
      <c r="B24" s="64" t="s">
        <v>143</v>
      </c>
      <c r="C24" s="92">
        <v>515000000</v>
      </c>
      <c r="D24" s="4"/>
    </row>
    <row r="25" spans="2:7" x14ac:dyDescent="0.2">
      <c r="B25" s="64" t="s">
        <v>144</v>
      </c>
      <c r="C25" s="92">
        <v>0</v>
      </c>
      <c r="D25" s="4"/>
    </row>
    <row r="26" spans="2:7" x14ac:dyDescent="0.2">
      <c r="B26" s="64" t="s">
        <v>145</v>
      </c>
      <c r="C26" s="92">
        <v>0</v>
      </c>
      <c r="D26" s="4"/>
    </row>
    <row r="27" spans="2:7" ht="12.75" thickBot="1" x14ac:dyDescent="0.25">
      <c r="B27" s="66" t="s">
        <v>146</v>
      </c>
      <c r="C27" s="94">
        <v>515000000</v>
      </c>
      <c r="D27" s="4"/>
      <c r="E27" s="78"/>
      <c r="F27" s="97"/>
      <c r="G27" s="8"/>
    </row>
    <row r="28" spans="2:7" ht="12.75" thickBot="1" x14ac:dyDescent="0.25">
      <c r="B28" s="54"/>
      <c r="C28" s="96"/>
      <c r="D28" s="4"/>
      <c r="E28" s="78"/>
      <c r="F28" s="97"/>
      <c r="G28" s="8"/>
    </row>
    <row r="29" spans="2:7" ht="12.75" thickBot="1" x14ac:dyDescent="0.25">
      <c r="B29" s="271" t="s">
        <v>341</v>
      </c>
      <c r="C29" s="226"/>
      <c r="D29" s="4"/>
      <c r="E29" s="78"/>
      <c r="F29" s="97"/>
      <c r="G29" s="8"/>
    </row>
    <row r="30" spans="2:7" ht="12.75" thickBot="1" x14ac:dyDescent="0.25">
      <c r="B30" s="272" t="s">
        <v>547</v>
      </c>
      <c r="C30" s="475">
        <v>891307000</v>
      </c>
      <c r="D30" s="4"/>
      <c r="E30" s="78"/>
      <c r="F30" s="97"/>
      <c r="G30" s="8"/>
    </row>
    <row r="31" spans="2:7" x14ac:dyDescent="0.2">
      <c r="B31" s="4"/>
      <c r="C31" s="4"/>
      <c r="D31" s="96"/>
      <c r="E31" s="4"/>
      <c r="F31" s="4"/>
      <c r="G31" s="4"/>
    </row>
    <row r="32" spans="2:7" ht="12.75" thickBot="1" x14ac:dyDescent="0.25">
      <c r="B32" s="4"/>
      <c r="C32" s="4"/>
      <c r="D32" s="4"/>
      <c r="E32" s="4"/>
      <c r="F32" s="4"/>
      <c r="G32" s="8"/>
    </row>
    <row r="33" spans="2:7" x14ac:dyDescent="0.2">
      <c r="B33" s="122" t="s">
        <v>321</v>
      </c>
      <c r="C33" s="267"/>
      <c r="D33" s="8"/>
      <c r="E33" s="8"/>
      <c r="F33" s="8"/>
      <c r="G33" s="4"/>
    </row>
    <row r="34" spans="2:7" ht="12.75" thickBot="1" x14ac:dyDescent="0.25">
      <c r="B34" s="126"/>
      <c r="C34" s="268"/>
      <c r="D34" s="8"/>
      <c r="E34" s="8"/>
      <c r="F34" s="8"/>
      <c r="G34" s="4"/>
    </row>
    <row r="35" spans="2:7" x14ac:dyDescent="0.2">
      <c r="B35" s="269" t="s">
        <v>536</v>
      </c>
      <c r="C35" s="476">
        <v>9.2931237533283532E-3</v>
      </c>
      <c r="D35" s="8"/>
      <c r="E35" s="102"/>
      <c r="F35" s="102"/>
      <c r="G35" s="13"/>
    </row>
    <row r="36" spans="2:7" ht="12.75" thickBot="1" x14ac:dyDescent="0.25">
      <c r="B36" s="99" t="s">
        <v>322</v>
      </c>
      <c r="C36" s="477">
        <v>1.2376013407604492E-2</v>
      </c>
      <c r="D36" s="8"/>
      <c r="E36" s="102"/>
      <c r="F36" s="102"/>
      <c r="G36" s="13"/>
    </row>
    <row r="37" spans="2:7" x14ac:dyDescent="0.2">
      <c r="B37" s="8" t="s">
        <v>323</v>
      </c>
      <c r="C37" s="51"/>
      <c r="D37" s="8"/>
      <c r="E37" s="98"/>
      <c r="F37" s="98"/>
      <c r="G37" s="98"/>
    </row>
    <row r="38" spans="2:7" ht="12.75" thickBot="1" x14ac:dyDescent="0.25"/>
    <row r="39" spans="2:7" x14ac:dyDescent="0.2">
      <c r="B39" s="63" t="s">
        <v>324</v>
      </c>
      <c r="C39" s="572">
        <v>0</v>
      </c>
    </row>
    <row r="40" spans="2:7" x14ac:dyDescent="0.2">
      <c r="B40" s="90" t="s">
        <v>325</v>
      </c>
      <c r="C40" s="573">
        <v>0</v>
      </c>
    </row>
    <row r="41" spans="2:7" x14ac:dyDescent="0.2">
      <c r="B41" s="90" t="s">
        <v>326</v>
      </c>
      <c r="C41" s="573">
        <v>0</v>
      </c>
    </row>
    <row r="42" spans="2:7" ht="12.75" thickBot="1" x14ac:dyDescent="0.25">
      <c r="B42" s="270" t="s">
        <v>327</v>
      </c>
      <c r="C42" s="574">
        <v>0</v>
      </c>
    </row>
    <row r="43" spans="2:7" ht="12.75" thickBot="1" x14ac:dyDescent="0.25">
      <c r="B43" s="66" t="s">
        <v>514</v>
      </c>
      <c r="C43" s="574">
        <v>0</v>
      </c>
    </row>
  </sheetData>
  <pageMargins left="0.70866141732283472" right="0.70866141732283472" top="0.74803149606299213" bottom="0.74803149606299213" header="0.31496062992125984" footer="0.31496062992125984"/>
  <pageSetup paperSize="9" scale="53" orientation="landscape" r:id="rId1"/>
  <headerFooter>
    <oddHeader>&amp;CHolmes Master Trust Investor Report - March 2012</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view="pageLayout" zoomScaleNormal="100" workbookViewId="0">
      <selection activeCell="B32" sqref="B32"/>
    </sheetView>
  </sheetViews>
  <sheetFormatPr baseColWidth="10" defaultColWidth="9.140625" defaultRowHeight="12" x14ac:dyDescent="0.2"/>
  <cols>
    <col min="1" max="1" width="6.28515625" customWidth="1"/>
    <col min="2" max="2" width="37" customWidth="1"/>
    <col min="3" max="3" width="15.7109375" style="250" customWidth="1"/>
    <col min="5" max="5" width="36.140625" customWidth="1"/>
    <col min="6" max="6" width="20" customWidth="1"/>
    <col min="8" max="8" width="57.5703125" customWidth="1"/>
    <col min="9" max="9" width="15.140625" style="239" bestFit="1" customWidth="1"/>
  </cols>
  <sheetData>
    <row r="1" spans="1:9" ht="12.75" thickBot="1" x14ac:dyDescent="0.25">
      <c r="A1" s="44" t="s">
        <v>225</v>
      </c>
      <c r="B1" s="44"/>
      <c r="C1" s="247"/>
      <c r="D1" s="83"/>
      <c r="E1" s="83"/>
      <c r="F1" s="83"/>
      <c r="G1" s="83"/>
      <c r="H1" s="83"/>
      <c r="I1" s="242"/>
    </row>
    <row r="2" spans="1:9" x14ac:dyDescent="0.2">
      <c r="B2" s="73"/>
      <c r="C2" s="248"/>
      <c r="D2" s="4"/>
      <c r="E2" s="4"/>
      <c r="F2" s="4"/>
      <c r="G2" s="4"/>
      <c r="H2" s="4"/>
      <c r="I2" s="128"/>
    </row>
    <row r="3" spans="1:9" x14ac:dyDescent="0.2">
      <c r="B3" s="188" t="s">
        <v>176</v>
      </c>
      <c r="C3" s="249"/>
      <c r="D3" s="189"/>
      <c r="E3" s="188" t="s">
        <v>177</v>
      </c>
      <c r="F3" s="251"/>
      <c r="G3" s="189"/>
      <c r="H3" s="188" t="s">
        <v>278</v>
      </c>
      <c r="I3" s="188"/>
    </row>
    <row r="4" spans="1:9" x14ac:dyDescent="0.2">
      <c r="B4" s="189"/>
      <c r="C4" s="194"/>
      <c r="D4" s="189"/>
      <c r="E4" s="189"/>
      <c r="F4" s="243"/>
      <c r="G4" s="189"/>
      <c r="H4" s="189"/>
      <c r="I4" s="189"/>
    </row>
    <row r="5" spans="1:9" x14ac:dyDescent="0.2">
      <c r="A5" s="466" t="s">
        <v>482</v>
      </c>
      <c r="B5" s="189" t="s">
        <v>178</v>
      </c>
      <c r="C5" s="246">
        <v>0</v>
      </c>
      <c r="D5" s="467" t="s">
        <v>482</v>
      </c>
      <c r="E5" s="189" t="s">
        <v>179</v>
      </c>
      <c r="F5" s="244">
        <v>0</v>
      </c>
      <c r="G5" s="467" t="s">
        <v>482</v>
      </c>
      <c r="H5" s="189" t="s">
        <v>180</v>
      </c>
      <c r="I5" s="253">
        <v>0</v>
      </c>
    </row>
    <row r="6" spans="1:9" x14ac:dyDescent="0.2">
      <c r="B6" s="189" t="s">
        <v>181</v>
      </c>
      <c r="C6" s="246">
        <v>0</v>
      </c>
      <c r="D6" s="467"/>
      <c r="E6" s="189" t="s">
        <v>182</v>
      </c>
      <c r="F6" s="246">
        <v>0</v>
      </c>
      <c r="G6" s="189"/>
      <c r="H6" s="189" t="s">
        <v>183</v>
      </c>
      <c r="I6" s="253">
        <v>0</v>
      </c>
    </row>
    <row r="7" spans="1:9" ht="12.75" thickBot="1" x14ac:dyDescent="0.25">
      <c r="B7" s="189"/>
      <c r="C7" s="192"/>
      <c r="D7" s="467"/>
      <c r="E7" s="189" t="s">
        <v>184</v>
      </c>
      <c r="F7" s="246">
        <v>0</v>
      </c>
      <c r="G7" s="189"/>
      <c r="H7" s="189" t="s">
        <v>185</v>
      </c>
      <c r="I7" s="253">
        <v>0</v>
      </c>
    </row>
    <row r="8" spans="1:9" ht="13.5" thickTop="1" thickBot="1" x14ac:dyDescent="0.25">
      <c r="B8" s="189"/>
      <c r="C8" s="194"/>
      <c r="D8" s="467"/>
      <c r="E8" s="189"/>
      <c r="F8" s="245"/>
      <c r="G8" s="189"/>
      <c r="H8" s="193"/>
      <c r="I8" s="192"/>
    </row>
    <row r="9" spans="1:9" ht="12.75" thickTop="1" x14ac:dyDescent="0.2">
      <c r="A9" s="466" t="s">
        <v>483</v>
      </c>
      <c r="B9" s="189" t="s">
        <v>186</v>
      </c>
      <c r="C9" s="471">
        <v>1064707.54</v>
      </c>
      <c r="D9" s="467"/>
      <c r="E9" s="189"/>
      <c r="F9" s="243"/>
      <c r="G9" s="189"/>
      <c r="H9" s="193"/>
      <c r="I9" s="194"/>
    </row>
    <row r="10" spans="1:9" x14ac:dyDescent="0.2">
      <c r="B10" s="189"/>
      <c r="C10" s="471"/>
      <c r="D10" s="467" t="s">
        <v>483</v>
      </c>
      <c r="E10" s="189" t="s">
        <v>187</v>
      </c>
      <c r="F10" s="246">
        <v>0</v>
      </c>
      <c r="G10" s="467" t="s">
        <v>483</v>
      </c>
      <c r="H10" s="193" t="s">
        <v>184</v>
      </c>
      <c r="I10" s="246">
        <v>0</v>
      </c>
    </row>
    <row r="11" spans="1:9" ht="12.75" thickBot="1" x14ac:dyDescent="0.25">
      <c r="B11" s="189"/>
      <c r="C11" s="248"/>
      <c r="D11" s="467"/>
      <c r="E11" s="189"/>
      <c r="F11" s="245"/>
      <c r="I11" s="192"/>
    </row>
    <row r="12" spans="1:9" ht="12.75" thickTop="1" x14ac:dyDescent="0.2">
      <c r="A12" s="466" t="s">
        <v>484</v>
      </c>
      <c r="B12" s="189" t="s">
        <v>192</v>
      </c>
      <c r="C12" s="471">
        <v>30365527.870783646</v>
      </c>
      <c r="D12" s="467"/>
      <c r="E12" s="189"/>
      <c r="F12" s="243"/>
      <c r="H12" s="193"/>
      <c r="I12" s="194"/>
    </row>
    <row r="13" spans="1:9" x14ac:dyDescent="0.2">
      <c r="B13" s="189" t="s">
        <v>195</v>
      </c>
      <c r="C13" s="471">
        <v>6424235.9092163555</v>
      </c>
      <c r="D13" s="467" t="s">
        <v>484</v>
      </c>
      <c r="E13" s="189" t="s">
        <v>188</v>
      </c>
      <c r="F13" s="246">
        <v>0</v>
      </c>
      <c r="G13" s="467" t="s">
        <v>484</v>
      </c>
      <c r="H13" s="193" t="s">
        <v>190</v>
      </c>
      <c r="I13" s="246">
        <v>0</v>
      </c>
    </row>
    <row r="14" spans="1:9" ht="12.75" thickBot="1" x14ac:dyDescent="0.25">
      <c r="B14" s="189"/>
      <c r="C14" s="192"/>
      <c r="D14" s="468"/>
      <c r="E14" s="189" t="s">
        <v>189</v>
      </c>
      <c r="F14" s="246">
        <v>0</v>
      </c>
      <c r="G14" s="189"/>
      <c r="H14" s="193" t="s">
        <v>191</v>
      </c>
      <c r="I14" s="190">
        <v>0</v>
      </c>
    </row>
    <row r="15" spans="1:9" ht="13.5" thickTop="1" thickBot="1" x14ac:dyDescent="0.25">
      <c r="B15" s="189"/>
      <c r="D15" s="467"/>
      <c r="E15" s="189"/>
      <c r="F15" s="245"/>
      <c r="G15" s="189"/>
      <c r="H15" s="193" t="s">
        <v>194</v>
      </c>
      <c r="I15" s="190">
        <v>0</v>
      </c>
    </row>
    <row r="16" spans="1:9" ht="13.5" thickTop="1" thickBot="1" x14ac:dyDescent="0.25">
      <c r="B16" s="189"/>
      <c r="C16" s="194"/>
      <c r="D16" s="467"/>
      <c r="E16" s="189"/>
      <c r="F16" s="243"/>
      <c r="G16" s="189"/>
      <c r="H16" s="193"/>
      <c r="I16" s="192"/>
    </row>
    <row r="17" spans="1:9" ht="12.75" thickTop="1" x14ac:dyDescent="0.2">
      <c r="D17" s="467" t="s">
        <v>485</v>
      </c>
      <c r="E17" s="189" t="s">
        <v>193</v>
      </c>
      <c r="F17" s="246">
        <v>0</v>
      </c>
      <c r="G17" s="189"/>
      <c r="H17" s="193"/>
      <c r="I17" s="194"/>
    </row>
    <row r="18" spans="1:9" ht="12.75" thickBot="1" x14ac:dyDescent="0.25">
      <c r="B18" s="188" t="s">
        <v>199</v>
      </c>
      <c r="C18" s="188"/>
      <c r="D18" s="467"/>
      <c r="E18" s="189"/>
      <c r="F18" s="245"/>
      <c r="G18" s="467" t="s">
        <v>485</v>
      </c>
      <c r="H18" s="193" t="s">
        <v>197</v>
      </c>
      <c r="I18" s="246">
        <v>0</v>
      </c>
    </row>
    <row r="19" spans="1:9" ht="12.75" thickTop="1" x14ac:dyDescent="0.2">
      <c r="B19" s="189"/>
      <c r="C19" s="189"/>
      <c r="D19" s="467"/>
      <c r="E19" s="189"/>
      <c r="F19" s="243"/>
      <c r="G19" s="189"/>
      <c r="H19" s="193" t="s">
        <v>486</v>
      </c>
      <c r="I19" s="246">
        <v>0</v>
      </c>
    </row>
    <row r="20" spans="1:9" x14ac:dyDescent="0.2">
      <c r="B20" s="189"/>
      <c r="C20" s="248"/>
      <c r="D20" s="467" t="s">
        <v>487</v>
      </c>
      <c r="E20" s="189" t="s">
        <v>196</v>
      </c>
      <c r="F20" s="246">
        <v>0</v>
      </c>
      <c r="G20" s="467" t="s">
        <v>487</v>
      </c>
      <c r="H20" s="193" t="s">
        <v>279</v>
      </c>
      <c r="I20" s="190">
        <v>0</v>
      </c>
    </row>
    <row r="21" spans="1:9" x14ac:dyDescent="0.2">
      <c r="A21" s="466" t="s">
        <v>482</v>
      </c>
      <c r="B21" s="189" t="s">
        <v>201</v>
      </c>
      <c r="C21" s="471">
        <v>0</v>
      </c>
      <c r="D21" s="467" t="s">
        <v>488</v>
      </c>
      <c r="E21" s="189" t="s">
        <v>198</v>
      </c>
      <c r="F21" s="246">
        <v>0</v>
      </c>
      <c r="G21" s="189"/>
      <c r="H21" s="193" t="s">
        <v>486</v>
      </c>
      <c r="I21" s="190"/>
    </row>
    <row r="22" spans="1:9" ht="12.75" thickBot="1" x14ac:dyDescent="0.25">
      <c r="B22" s="189"/>
      <c r="C22" s="191"/>
      <c r="D22" s="467"/>
      <c r="F22" s="239"/>
      <c r="G22" s="467" t="s">
        <v>488</v>
      </c>
      <c r="H22" s="193" t="s">
        <v>280</v>
      </c>
      <c r="I22" s="190">
        <v>0</v>
      </c>
    </row>
    <row r="23" spans="1:9" ht="12.75" thickTop="1" x14ac:dyDescent="0.2">
      <c r="A23" s="189"/>
      <c r="B23" s="189"/>
      <c r="C23" s="189"/>
      <c r="D23" s="189"/>
      <c r="E23" s="189"/>
      <c r="F23" s="239"/>
      <c r="G23" s="189"/>
      <c r="H23" s="193" t="s">
        <v>486</v>
      </c>
      <c r="I23" s="190"/>
    </row>
    <row r="24" spans="1:9" x14ac:dyDescent="0.2">
      <c r="A24" s="466" t="s">
        <v>483</v>
      </c>
      <c r="B24" s="189" t="s">
        <v>195</v>
      </c>
      <c r="C24" s="593">
        <v>197065541.62</v>
      </c>
      <c r="D24" s="467" t="s">
        <v>489</v>
      </c>
      <c r="E24" s="189" t="s">
        <v>226</v>
      </c>
      <c r="F24" s="246">
        <v>0</v>
      </c>
      <c r="G24" s="467" t="s">
        <v>489</v>
      </c>
      <c r="H24" s="193" t="s">
        <v>281</v>
      </c>
      <c r="I24" s="190">
        <v>0</v>
      </c>
    </row>
    <row r="25" spans="1:9" ht="12.75" thickBot="1" x14ac:dyDescent="0.25">
      <c r="B25" s="189"/>
      <c r="C25" s="191"/>
      <c r="D25" s="467" t="s">
        <v>490</v>
      </c>
      <c r="E25" s="189" t="s">
        <v>227</v>
      </c>
      <c r="F25" s="246">
        <v>0</v>
      </c>
      <c r="G25" s="189"/>
      <c r="H25" s="193" t="s">
        <v>486</v>
      </c>
      <c r="I25" s="597"/>
    </row>
    <row r="26" spans="1:9" ht="12.75" thickTop="1" x14ac:dyDescent="0.2">
      <c r="B26" s="4"/>
      <c r="C26" s="4"/>
      <c r="D26" s="467"/>
      <c r="F26" s="239"/>
      <c r="G26" s="189"/>
      <c r="H26" s="193"/>
      <c r="I26" s="194"/>
    </row>
    <row r="27" spans="1:9" x14ac:dyDescent="0.2">
      <c r="B27" s="4"/>
      <c r="C27" s="248"/>
      <c r="D27" s="467" t="s">
        <v>491</v>
      </c>
      <c r="E27" s="189" t="s">
        <v>228</v>
      </c>
      <c r="F27" s="246">
        <v>0</v>
      </c>
      <c r="G27" s="467" t="s">
        <v>490</v>
      </c>
      <c r="H27" s="193" t="s">
        <v>200</v>
      </c>
      <c r="I27" s="246">
        <v>0</v>
      </c>
    </row>
    <row r="28" spans="1:9" ht="12.75" thickBot="1" x14ac:dyDescent="0.25">
      <c r="D28" s="467" t="s">
        <v>492</v>
      </c>
      <c r="E28" s="189" t="s">
        <v>229</v>
      </c>
      <c r="F28" s="246">
        <v>0</v>
      </c>
      <c r="G28" s="189"/>
      <c r="H28" s="193"/>
      <c r="I28" s="192"/>
    </row>
    <row r="29" spans="1:9" ht="12.75" thickTop="1" x14ac:dyDescent="0.2">
      <c r="D29" s="467"/>
      <c r="F29" s="239"/>
      <c r="G29" s="189"/>
      <c r="H29" s="193"/>
      <c r="I29" s="194"/>
    </row>
    <row r="30" spans="1:9" x14ac:dyDescent="0.2">
      <c r="D30" s="467" t="s">
        <v>493</v>
      </c>
      <c r="E30" s="189" t="s">
        <v>230</v>
      </c>
      <c r="F30" s="246">
        <v>0</v>
      </c>
      <c r="G30" s="467" t="s">
        <v>491</v>
      </c>
      <c r="H30" s="193" t="s">
        <v>202</v>
      </c>
      <c r="I30" s="190">
        <v>0</v>
      </c>
    </row>
    <row r="31" spans="1:9" ht="12.75" thickBot="1" x14ac:dyDescent="0.25">
      <c r="D31" s="467" t="s">
        <v>494</v>
      </c>
      <c r="E31" s="189" t="s">
        <v>231</v>
      </c>
      <c r="F31" s="246">
        <v>0</v>
      </c>
      <c r="G31" s="189"/>
      <c r="H31" s="193"/>
      <c r="I31" s="192"/>
    </row>
    <row r="32" spans="1:9" ht="13.5" thickTop="1" thickBot="1" x14ac:dyDescent="0.25">
      <c r="B32" s="189"/>
      <c r="C32" s="194"/>
      <c r="D32" s="189"/>
      <c r="E32" s="189"/>
      <c r="F32" s="245"/>
      <c r="G32" s="189"/>
      <c r="H32" s="193"/>
      <c r="I32" s="194"/>
    </row>
    <row r="33" spans="2:9" ht="12.75" thickTop="1" x14ac:dyDescent="0.2">
      <c r="B33" s="189"/>
      <c r="C33" s="194"/>
      <c r="D33" s="189"/>
      <c r="E33" s="189"/>
      <c r="F33" s="469"/>
      <c r="G33" s="189"/>
      <c r="H33" s="193"/>
      <c r="I33" s="194"/>
    </row>
    <row r="34" spans="2:9" x14ac:dyDescent="0.2">
      <c r="B34" s="189"/>
      <c r="C34" s="194"/>
      <c r="D34" s="467" t="s">
        <v>495</v>
      </c>
      <c r="E34" s="189" t="s">
        <v>496</v>
      </c>
      <c r="F34" s="246">
        <v>0</v>
      </c>
      <c r="G34" s="467" t="s">
        <v>492</v>
      </c>
      <c r="H34" s="193" t="s">
        <v>204</v>
      </c>
      <c r="I34" s="190">
        <v>0</v>
      </c>
    </row>
    <row r="35" spans="2:9" ht="12.75" thickBot="1" x14ac:dyDescent="0.25">
      <c r="B35" s="189"/>
      <c r="C35" s="194"/>
      <c r="D35" s="467"/>
      <c r="E35" s="189"/>
      <c r="F35" s="245"/>
      <c r="G35" s="189"/>
      <c r="I35" s="192"/>
    </row>
    <row r="36" spans="2:9" ht="12.75" thickTop="1" x14ac:dyDescent="0.2">
      <c r="B36" s="189"/>
      <c r="C36" s="194"/>
      <c r="D36" s="467"/>
      <c r="E36" s="189"/>
      <c r="F36" s="469"/>
      <c r="G36" s="189"/>
      <c r="I36" s="194"/>
    </row>
    <row r="37" spans="2:9" x14ac:dyDescent="0.2">
      <c r="B37" s="189"/>
      <c r="C37" s="194"/>
      <c r="D37" s="467" t="s">
        <v>497</v>
      </c>
      <c r="E37" s="189" t="s">
        <v>498</v>
      </c>
      <c r="F37" s="246">
        <v>0</v>
      </c>
      <c r="G37" s="189"/>
      <c r="I37"/>
    </row>
    <row r="38" spans="2:9" x14ac:dyDescent="0.2">
      <c r="B38" s="189"/>
      <c r="C38" s="194"/>
      <c r="D38" s="467" t="s">
        <v>499</v>
      </c>
      <c r="E38" s="189" t="s">
        <v>500</v>
      </c>
      <c r="F38" s="246">
        <v>0</v>
      </c>
      <c r="G38" s="189"/>
      <c r="H38" s="188" t="s">
        <v>206</v>
      </c>
      <c r="I38" s="188"/>
    </row>
    <row r="39" spans="2:9" x14ac:dyDescent="0.2">
      <c r="B39" s="189"/>
      <c r="C39" s="194"/>
      <c r="D39" s="467" t="s">
        <v>501</v>
      </c>
      <c r="E39" s="189" t="s">
        <v>502</v>
      </c>
      <c r="F39" s="246">
        <v>0</v>
      </c>
      <c r="G39" s="189"/>
      <c r="H39" s="189"/>
      <c r="I39" s="189"/>
    </row>
    <row r="40" spans="2:9" ht="12.75" thickBot="1" x14ac:dyDescent="0.25">
      <c r="B40" s="189"/>
      <c r="C40" s="194"/>
      <c r="D40" s="189"/>
      <c r="E40" s="189"/>
      <c r="F40" s="245"/>
      <c r="G40" s="467" t="s">
        <v>482</v>
      </c>
      <c r="H40" s="189" t="s">
        <v>207</v>
      </c>
      <c r="I40" s="246">
        <v>0</v>
      </c>
    </row>
    <row r="41" spans="2:9" ht="12.75" thickTop="1" x14ac:dyDescent="0.2">
      <c r="B41" s="189"/>
      <c r="C41" s="194"/>
      <c r="D41" s="189"/>
      <c r="E41" s="189"/>
      <c r="F41" s="243"/>
      <c r="G41" s="467" t="s">
        <v>483</v>
      </c>
      <c r="H41" s="189" t="s">
        <v>282</v>
      </c>
      <c r="I41" s="190">
        <v>0</v>
      </c>
    </row>
    <row r="42" spans="2:9" x14ac:dyDescent="0.2">
      <c r="B42" s="189"/>
      <c r="C42" s="194"/>
      <c r="D42" s="467" t="s">
        <v>503</v>
      </c>
      <c r="E42" s="189" t="s">
        <v>203</v>
      </c>
      <c r="F42" s="246">
        <v>0</v>
      </c>
      <c r="G42" s="467" t="s">
        <v>484</v>
      </c>
      <c r="H42" s="189" t="s">
        <v>283</v>
      </c>
      <c r="I42" s="190">
        <v>0</v>
      </c>
    </row>
    <row r="43" spans="2:9" ht="12.75" thickBot="1" x14ac:dyDescent="0.25">
      <c r="B43" s="189"/>
      <c r="C43" s="194"/>
      <c r="D43" s="189"/>
      <c r="E43" s="189"/>
      <c r="F43" s="245"/>
      <c r="G43" s="467" t="s">
        <v>485</v>
      </c>
      <c r="H43" s="189" t="s">
        <v>284</v>
      </c>
      <c r="I43" s="190">
        <v>0</v>
      </c>
    </row>
    <row r="44" spans="2:9" ht="13.5" thickTop="1" thickBot="1" x14ac:dyDescent="0.25">
      <c r="B44" s="189"/>
      <c r="C44" s="194"/>
      <c r="D44" s="189"/>
      <c r="E44" s="189"/>
      <c r="F44" s="243"/>
      <c r="H44" s="189"/>
      <c r="I44" s="192"/>
    </row>
    <row r="45" spans="2:9" ht="12.75" thickTop="1" x14ac:dyDescent="0.2">
      <c r="B45" s="189"/>
      <c r="C45" s="194"/>
      <c r="D45" s="467" t="s">
        <v>504</v>
      </c>
      <c r="E45" s="189" t="s">
        <v>205</v>
      </c>
      <c r="F45" s="246">
        <v>0</v>
      </c>
      <c r="G45" s="189"/>
      <c r="H45" s="4"/>
      <c r="I45" s="4"/>
    </row>
    <row r="46" spans="2:9" ht="12.75" thickBot="1" x14ac:dyDescent="0.25">
      <c r="B46" s="189"/>
      <c r="C46" s="194"/>
      <c r="D46" s="189"/>
      <c r="E46" s="189"/>
      <c r="F46" s="245"/>
      <c r="G46" s="467" t="s">
        <v>487</v>
      </c>
      <c r="H46" s="189" t="s">
        <v>209</v>
      </c>
      <c r="I46" s="190">
        <v>0</v>
      </c>
    </row>
    <row r="47" spans="2:9" ht="13.5" thickTop="1" thickBot="1" x14ac:dyDescent="0.25">
      <c r="B47" s="189"/>
      <c r="C47" s="194"/>
      <c r="D47" s="189"/>
      <c r="E47" s="189"/>
      <c r="F47" s="243"/>
      <c r="G47" s="189"/>
      <c r="H47" s="189"/>
      <c r="I47" s="254"/>
    </row>
    <row r="48" spans="2:9" ht="12.75" customHeight="1" thickTop="1" x14ac:dyDescent="0.2">
      <c r="B48" s="189"/>
      <c r="C48" s="194"/>
      <c r="D48" s="467" t="s">
        <v>505</v>
      </c>
      <c r="E48" s="688" t="s">
        <v>506</v>
      </c>
      <c r="F48" s="243"/>
      <c r="G48" s="189"/>
      <c r="I48"/>
    </row>
    <row r="49" spans="2:9" x14ac:dyDescent="0.2">
      <c r="B49" s="189"/>
      <c r="C49" s="194"/>
      <c r="D49" s="189"/>
      <c r="E49" s="688"/>
      <c r="F49" s="252">
        <v>0</v>
      </c>
      <c r="G49" s="189"/>
    </row>
    <row r="50" spans="2:9" ht="12.75" thickBot="1" x14ac:dyDescent="0.25">
      <c r="B50" s="189"/>
      <c r="C50" s="194"/>
      <c r="D50" s="189"/>
      <c r="E50" s="189"/>
      <c r="F50" s="245"/>
      <c r="G50" s="189"/>
    </row>
    <row r="51" spans="2:9" ht="12.75" thickTop="1" x14ac:dyDescent="0.2">
      <c r="B51" s="189"/>
      <c r="C51" s="194"/>
      <c r="D51" s="189"/>
      <c r="E51" s="195"/>
      <c r="F51" s="243"/>
      <c r="G51" s="189"/>
    </row>
    <row r="52" spans="2:9" x14ac:dyDescent="0.2">
      <c r="B52" s="189"/>
      <c r="C52" s="194"/>
      <c r="D52" s="467" t="s">
        <v>507</v>
      </c>
      <c r="E52" s="189" t="s">
        <v>210</v>
      </c>
      <c r="F52" s="246">
        <v>0</v>
      </c>
      <c r="G52" s="189"/>
    </row>
    <row r="53" spans="2:9" ht="12.75" thickBot="1" x14ac:dyDescent="0.25">
      <c r="B53" s="189"/>
      <c r="C53" s="194"/>
      <c r="D53" s="189"/>
      <c r="E53" s="195"/>
      <c r="F53" s="245"/>
      <c r="G53" s="189"/>
    </row>
    <row r="54" spans="2:9" ht="12.75" thickTop="1" x14ac:dyDescent="0.2">
      <c r="B54" s="189"/>
      <c r="C54" s="194"/>
      <c r="D54" s="189"/>
      <c r="E54" s="189"/>
      <c r="F54" s="243"/>
      <c r="G54" s="189"/>
    </row>
    <row r="55" spans="2:9" x14ac:dyDescent="0.2">
      <c r="B55" s="189"/>
      <c r="C55" s="194"/>
      <c r="D55" s="467" t="s">
        <v>508</v>
      </c>
      <c r="E55" s="195" t="s">
        <v>208</v>
      </c>
      <c r="F55" s="252">
        <v>0</v>
      </c>
      <c r="G55" s="189"/>
    </row>
    <row r="56" spans="2:9" ht="12.75" thickBot="1" x14ac:dyDescent="0.25">
      <c r="B56" s="189"/>
      <c r="C56" s="194"/>
      <c r="D56" s="129"/>
      <c r="E56" s="189"/>
      <c r="F56" s="245"/>
      <c r="G56" s="189"/>
    </row>
    <row r="57" spans="2:9" ht="12.75" thickTop="1" x14ac:dyDescent="0.2">
      <c r="B57" s="189"/>
      <c r="C57" s="194"/>
      <c r="D57" s="129"/>
      <c r="E57" s="189"/>
      <c r="F57" s="243"/>
      <c r="G57" s="189"/>
    </row>
    <row r="58" spans="2:9" x14ac:dyDescent="0.2">
      <c r="B58" s="189"/>
      <c r="C58" s="194"/>
      <c r="D58" s="467" t="s">
        <v>509</v>
      </c>
      <c r="E58" s="189" t="s">
        <v>211</v>
      </c>
      <c r="F58" s="252">
        <v>0</v>
      </c>
      <c r="G58" s="189"/>
    </row>
    <row r="59" spans="2:9" ht="12.75" thickBot="1" x14ac:dyDescent="0.25">
      <c r="B59" s="4"/>
      <c r="C59" s="248"/>
      <c r="D59" s="129"/>
      <c r="E59" s="189"/>
      <c r="F59" s="245"/>
      <c r="G59" s="73"/>
    </row>
    <row r="60" spans="2:9" ht="12.75" thickTop="1" x14ac:dyDescent="0.2">
      <c r="B60" s="195"/>
      <c r="C60" s="248"/>
      <c r="D60" s="129"/>
      <c r="E60" s="196"/>
      <c r="F60" s="128"/>
      <c r="G60" s="129"/>
    </row>
    <row r="61" spans="2:9" x14ac:dyDescent="0.2">
      <c r="B61" s="4"/>
      <c r="C61" s="248"/>
      <c r="D61" s="129"/>
      <c r="E61" s="188" t="s">
        <v>212</v>
      </c>
      <c r="F61" s="188"/>
      <c r="G61" s="129"/>
    </row>
    <row r="62" spans="2:9" x14ac:dyDescent="0.2">
      <c r="B62" s="4"/>
      <c r="C62"/>
      <c r="E62" s="470" t="s">
        <v>518</v>
      </c>
    </row>
    <row r="63" spans="2:9" x14ac:dyDescent="0.2">
      <c r="B63" s="4"/>
      <c r="C63"/>
    </row>
    <row r="64" spans="2:9" x14ac:dyDescent="0.2">
      <c r="B64" s="4"/>
      <c r="C64" s="248"/>
      <c r="D64" s="467" t="s">
        <v>482</v>
      </c>
      <c r="E64" s="189" t="s">
        <v>213</v>
      </c>
      <c r="F64" s="246">
        <v>0</v>
      </c>
      <c r="G64" s="129"/>
      <c r="H64" s="196"/>
      <c r="I64" s="128"/>
    </row>
    <row r="65" spans="2:9" x14ac:dyDescent="0.2">
      <c r="B65" s="4"/>
      <c r="C65" s="248"/>
      <c r="D65" s="467"/>
      <c r="E65" s="189"/>
      <c r="F65" s="190"/>
      <c r="G65" s="129"/>
      <c r="H65" s="196"/>
      <c r="I65" s="128"/>
    </row>
    <row r="66" spans="2:9" x14ac:dyDescent="0.2">
      <c r="B66" s="4"/>
      <c r="C66" s="248"/>
      <c r="D66" s="467"/>
      <c r="E66" s="189"/>
      <c r="F66" s="189"/>
      <c r="G66" s="129"/>
      <c r="H66" s="196"/>
      <c r="I66" s="128"/>
    </row>
    <row r="67" spans="2:9" x14ac:dyDescent="0.2">
      <c r="B67" s="4"/>
      <c r="C67" s="248"/>
      <c r="D67" s="467" t="s">
        <v>483</v>
      </c>
      <c r="E67" s="8" t="s">
        <v>215</v>
      </c>
      <c r="F67" s="190">
        <v>0</v>
      </c>
      <c r="G67" s="129"/>
      <c r="H67" s="196"/>
      <c r="I67" s="128"/>
    </row>
    <row r="68" spans="2:9" ht="12.75" thickBot="1" x14ac:dyDescent="0.25">
      <c r="B68" s="4"/>
      <c r="C68" s="248"/>
      <c r="D68" s="129"/>
      <c r="E68" s="4"/>
      <c r="F68" s="191"/>
      <c r="G68" s="129"/>
    </row>
    <row r="69" spans="2:9" ht="12.75" thickTop="1" x14ac:dyDescent="0.2">
      <c r="B69" s="4"/>
      <c r="C69" s="248"/>
      <c r="D69" s="129"/>
      <c r="E69" s="4"/>
      <c r="F69" s="193"/>
      <c r="G69" s="129"/>
    </row>
    <row r="70" spans="2:9" x14ac:dyDescent="0.2">
      <c r="B70" s="4"/>
      <c r="C70" s="248"/>
      <c r="D70" s="467" t="s">
        <v>484</v>
      </c>
      <c r="E70" s="4" t="s">
        <v>232</v>
      </c>
      <c r="F70" s="190">
        <v>0</v>
      </c>
      <c r="G70" s="129"/>
    </row>
    <row r="71" spans="2:9" x14ac:dyDescent="0.2">
      <c r="B71" s="4"/>
      <c r="C71" s="248"/>
      <c r="D71" s="467" t="s">
        <v>485</v>
      </c>
      <c r="E71" s="189" t="s">
        <v>233</v>
      </c>
      <c r="F71" s="190">
        <v>0</v>
      </c>
      <c r="G71" s="129"/>
    </row>
    <row r="72" spans="2:9" x14ac:dyDescent="0.2">
      <c r="B72" s="4"/>
      <c r="C72" s="248"/>
      <c r="D72" s="467" t="s">
        <v>487</v>
      </c>
      <c r="E72" s="189" t="s">
        <v>234</v>
      </c>
      <c r="F72" s="190">
        <v>0</v>
      </c>
      <c r="G72" s="129"/>
    </row>
    <row r="73" spans="2:9" ht="12.75" thickBot="1" x14ac:dyDescent="0.25">
      <c r="B73" s="4"/>
      <c r="C73" s="248"/>
      <c r="E73" s="193"/>
      <c r="F73" s="192"/>
      <c r="G73" s="129"/>
    </row>
    <row r="74" spans="2:9" ht="12.75" thickTop="1" x14ac:dyDescent="0.2">
      <c r="B74" s="4"/>
      <c r="C74" s="248"/>
      <c r="E74" s="189"/>
      <c r="F74" s="194"/>
      <c r="G74" s="129"/>
    </row>
    <row r="75" spans="2:9" x14ac:dyDescent="0.2">
      <c r="D75" s="467" t="s">
        <v>488</v>
      </c>
      <c r="E75" s="189" t="s">
        <v>214</v>
      </c>
      <c r="F75" s="190">
        <v>0</v>
      </c>
    </row>
    <row r="76" spans="2:9" ht="12.75" thickBot="1" x14ac:dyDescent="0.25">
      <c r="E76" s="189"/>
      <c r="F76" s="191"/>
    </row>
    <row r="77" spans="2:9" ht="12.75" thickTop="1" x14ac:dyDescent="0.2">
      <c r="C77"/>
    </row>
    <row r="78" spans="2:9" x14ac:dyDescent="0.2">
      <c r="C78"/>
    </row>
    <row r="79" spans="2:9" x14ac:dyDescent="0.2">
      <c r="C79"/>
    </row>
    <row r="80" spans="2:9" x14ac:dyDescent="0.2">
      <c r="C80"/>
    </row>
  </sheetData>
  <mergeCells count="1">
    <mergeCell ref="E48:E49"/>
  </mergeCells>
  <pageMargins left="0.70866141732283472" right="0.70866141732283472" top="0.74803149606299213" bottom="0.74803149606299213" header="0.31496062992125984" footer="0.31496062992125984"/>
  <pageSetup paperSize="9" scale="53" orientation="landscape" r:id="rId1"/>
  <headerFooter>
    <oddHeader xml:space="preserve">&amp;CHolmes Master Trust Investor Report - March 2012
</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9F33D64DA7CD449B3C0485410A0BF5" ma:contentTypeVersion="13" ma:contentTypeDescription="Create a new document." ma:contentTypeScope="" ma:versionID="2ed6eb2b9911b91a4f1cc943d5098ff7">
  <xsd:schema xmlns:xsd="http://www.w3.org/2001/XMLSchema" xmlns:p="http://schemas.microsoft.com/office/2006/metadata/properties" targetNamespace="http://schemas.microsoft.com/office/2006/metadata/properties" ma:root="true" ma:fieldsID="bfb85531492299a443187b2d09fe2a1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0AA74F6-4CE3-490B-9F10-4A0B2CD7480B}">
  <ds:schemaRefs>
    <ds:schemaRef ds:uri="http://purl.org/dc/elements/1.1/"/>
    <ds:schemaRef ds:uri="http://schemas.microsoft.com/office/2006/metadata/propertie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D24D1A58-E442-411C-9828-CD33B1082259}">
  <ds:schemaRefs>
    <ds:schemaRef ds:uri="http://schemas.microsoft.com/sharepoint/v3/contenttype/forms"/>
  </ds:schemaRefs>
</ds:datastoreItem>
</file>

<file path=customXml/itemProps3.xml><?xml version="1.0" encoding="utf-8"?>
<ds:datastoreItem xmlns:ds="http://schemas.openxmlformats.org/officeDocument/2006/customXml" ds:itemID="{1C74A58C-A010-461A-84D6-E1C4D16D3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Page 1</vt:lpstr>
      <vt:lpstr>Page 2</vt:lpstr>
      <vt:lpstr>Page 3</vt:lpstr>
      <vt:lpstr>Page 4</vt:lpstr>
      <vt:lpstr>Page 5</vt:lpstr>
      <vt:lpstr>Page 6</vt:lpstr>
      <vt:lpstr>Page 7</vt:lpstr>
      <vt:lpstr>Page 8</vt:lpstr>
      <vt:lpstr>Page 9</vt:lpstr>
      <vt:lpstr>Page 10</vt:lpstr>
      <vt:lpstr>Page 11</vt:lpstr>
      <vt:lpstr>'Page 2'!Área_de_impresión</vt:lpstr>
      <vt:lpstr>'Page 9'!Área_de_impresión</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kpend5</dc:creator>
  <cp:lastModifiedBy>x341142</cp:lastModifiedBy>
  <cp:lastPrinted>2012-05-10T16:17:08Z</cp:lastPrinted>
  <dcterms:created xsi:type="dcterms:W3CDTF">2011-08-15T10:47:16Z</dcterms:created>
  <dcterms:modified xsi:type="dcterms:W3CDTF">2014-04-25T14:34:17Z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0x010100859F33D64DA7CD449B3C0485410A0BF5</vt:lpwstr>
  </property>
</Properties>
</file>