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Z:\Distributions\a.Covered Bonds\2021\j.Oct\e.HTT\"/>
    </mc:Choice>
  </mc:AlternateContent>
  <xr:revisionPtr revIDLastSave="0" documentId="13_ncr:1_{1C87BAC6-A7A1-4F52-8CB8-91F8CB2F869E}"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5" i="8" l="1"/>
  <c r="C155" i="8"/>
  <c r="D100" i="8"/>
  <c r="G102" i="8" s="1"/>
  <c r="C100" i="8"/>
  <c r="D249" i="9"/>
  <c r="D227" i="9"/>
  <c r="C174" i="8"/>
  <c r="C119" i="8"/>
  <c r="C129" i="8" s="1"/>
  <c r="C167" i="8"/>
  <c r="D167" i="8"/>
  <c r="G223" i="8"/>
  <c r="F45" i="8"/>
  <c r="D98" i="19"/>
  <c r="F98" i="19"/>
  <c r="C98" i="19"/>
  <c r="D94" i="19"/>
  <c r="F94" i="19"/>
  <c r="C94" i="19"/>
  <c r="F66" i="19"/>
  <c r="D66" i="19"/>
  <c r="C66" i="19"/>
  <c r="D595" i="19"/>
  <c r="G594" i="19"/>
  <c r="G591"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D360" i="9"/>
  <c r="G357" i="9"/>
  <c r="C360" i="9"/>
  <c r="F358" i="9"/>
  <c r="G358" i="9"/>
  <c r="G359" i="9"/>
  <c r="G356" i="9"/>
  <c r="G360" i="9"/>
  <c r="F356" i="9"/>
  <c r="C353" i="9"/>
  <c r="F348" i="9"/>
  <c r="F350" i="9"/>
  <c r="F352" i="9"/>
  <c r="F346" i="9"/>
  <c r="D353" i="9"/>
  <c r="G348" i="9"/>
  <c r="F347" i="9"/>
  <c r="D328" i="9"/>
  <c r="G310" i="9"/>
  <c r="G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77" i="19"/>
  <c r="F380" i="19"/>
  <c r="F381" i="19"/>
  <c r="G379" i="19"/>
  <c r="F367" i="19"/>
  <c r="G367" i="19"/>
  <c r="G373" i="19"/>
  <c r="G327" i="19"/>
  <c r="G595" i="19"/>
  <c r="F373" i="19"/>
  <c r="G372" i="19"/>
  <c r="G377" i="19"/>
  <c r="F582" i="19"/>
  <c r="F372" i="19"/>
  <c r="G371" i="19"/>
  <c r="G380" i="19"/>
  <c r="F371" i="19"/>
  <c r="G37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6" i="9"/>
  <c r="F577"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D570" i="9"/>
  <c r="C570" i="9"/>
  <c r="D532" i="9"/>
  <c r="C532" i="9"/>
  <c r="D343" i="9"/>
  <c r="C343" i="9"/>
  <c r="D305" i="9"/>
  <c r="C305" i="9"/>
  <c r="C30" i="19"/>
  <c r="F29" i="19"/>
  <c r="F28" i="9"/>
  <c r="G16" i="19" s="1"/>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343"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G227" i="8"/>
  <c r="G224" i="8"/>
  <c r="G219" i="8"/>
  <c r="G218" i="8"/>
  <c r="C288"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F76" i="9"/>
  <c r="D76" i="9"/>
  <c r="C76" i="9"/>
  <c r="F72" i="9"/>
  <c r="D72" i="9"/>
  <c r="C72" i="9"/>
  <c r="C15" i="9"/>
  <c r="F18" i="19" s="1"/>
  <c r="C299" i="8"/>
  <c r="C298" i="8"/>
  <c r="C297" i="8"/>
  <c r="C296" i="8"/>
  <c r="C295" i="8"/>
  <c r="C294" i="8"/>
  <c r="C291" i="8"/>
  <c r="C289" i="8"/>
  <c r="D77" i="8"/>
  <c r="G80" i="8"/>
  <c r="G438" i="9"/>
  <c r="G416" i="9"/>
  <c r="G126" i="11"/>
  <c r="G134" i="11"/>
  <c r="G136" i="11"/>
  <c r="G124" i="11"/>
  <c r="F153" i="11"/>
  <c r="G171" i="11"/>
  <c r="F428" i="9"/>
  <c r="F424" i="9"/>
  <c r="G120" i="11"/>
  <c r="G128" i="11"/>
  <c r="G138" i="11"/>
  <c r="G122" i="11"/>
  <c r="G130" i="11"/>
  <c r="G142" i="11"/>
  <c r="F149" i="10"/>
  <c r="G25" i="10"/>
  <c r="G28" i="10"/>
  <c r="G32" i="10"/>
  <c r="F33" i="10"/>
  <c r="G24" i="10"/>
  <c r="F29" i="10"/>
  <c r="G33" i="10"/>
  <c r="F25" i="10"/>
  <c r="G29" i="10"/>
  <c r="G36" i="10"/>
  <c r="G432" i="9"/>
  <c r="G73" i="8"/>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30" i="9"/>
  <c r="F22" i="10"/>
  <c r="F24" i="10"/>
  <c r="F26" i="10"/>
  <c r="F28" i="10"/>
  <c r="F30" i="10"/>
  <c r="F32" i="10"/>
  <c r="F34" i="10"/>
  <c r="F151" i="10"/>
  <c r="F157" i="10"/>
  <c r="F158" i="10"/>
  <c r="F153" i="10"/>
  <c r="G426" i="9"/>
  <c r="G434" i="9"/>
  <c r="F447" i="9"/>
  <c r="F467" i="9"/>
  <c r="G420" i="9"/>
  <c r="G428" i="9"/>
  <c r="G436" i="9"/>
  <c r="G449" i="9"/>
  <c r="G467" i="9"/>
  <c r="F469" i="9"/>
  <c r="G471" i="9"/>
  <c r="F449" i="9"/>
  <c r="F473" i="9"/>
  <c r="F480" i="9"/>
  <c r="F445" i="9"/>
  <c r="F454" i="9"/>
  <c r="G418" i="9"/>
  <c r="G424" i="9"/>
  <c r="F432" i="9"/>
  <c r="G445" i="9"/>
  <c r="F451" i="9"/>
  <c r="F471" i="9"/>
  <c r="F439" i="9"/>
  <c r="F437" i="9"/>
  <c r="F435" i="9"/>
  <c r="F433" i="9"/>
  <c r="F431" i="9"/>
  <c r="F429" i="9"/>
  <c r="F427" i="9"/>
  <c r="F425" i="9"/>
  <c r="F423" i="9"/>
  <c r="F421" i="9"/>
  <c r="F419" i="9"/>
  <c r="F417" i="9"/>
  <c r="F438" i="9"/>
  <c r="F434" i="9"/>
  <c r="F430" i="9"/>
  <c r="F426" i="9"/>
  <c r="F422" i="9"/>
  <c r="F418" i="9"/>
  <c r="G86" i="8"/>
  <c r="G81" i="8"/>
  <c r="G79" i="8"/>
  <c r="G76" i="8"/>
  <c r="G74" i="8"/>
  <c r="G72" i="8"/>
  <c r="G70" i="8"/>
  <c r="G87" i="8"/>
  <c r="F420" i="9"/>
  <c r="F436" i="9"/>
  <c r="F163" i="11"/>
  <c r="F161" i="11"/>
  <c r="F159" i="11"/>
  <c r="F156" i="11"/>
  <c r="F154" i="11"/>
  <c r="F152" i="11"/>
  <c r="F150" i="11"/>
  <c r="F160" i="11"/>
  <c r="F185" i="11"/>
  <c r="F183" i="11"/>
  <c r="F181" i="11"/>
  <c r="F178" i="11"/>
  <c r="F176" i="11"/>
  <c r="F174" i="11"/>
  <c r="F172" i="11"/>
  <c r="F182" i="11"/>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40" i="9"/>
  <c r="G453" i="9"/>
  <c r="F440" i="9"/>
  <c r="F453" i="9"/>
  <c r="G475" i="9"/>
  <c r="F475" i="9"/>
  <c r="G77" i="8"/>
  <c r="D292" i="8"/>
  <c r="F292" i="8"/>
  <c r="D290" i="8"/>
  <c r="C292" i="8"/>
  <c r="C300" i="8"/>
  <c r="D300" i="8"/>
  <c r="D293" i="8"/>
  <c r="C290" i="8"/>
  <c r="C293" i="8"/>
  <c r="F225" i="8" l="1"/>
  <c r="F224" i="8"/>
  <c r="D119" i="8"/>
  <c r="D129" i="8" s="1"/>
  <c r="G135" i="8" s="1"/>
  <c r="F219" i="8"/>
  <c r="G127" i="8"/>
  <c r="G121" i="8"/>
  <c r="G131" i="8"/>
  <c r="G120" i="8"/>
  <c r="G116" i="8"/>
  <c r="G132" i="8"/>
  <c r="C193" i="8"/>
  <c r="C179" i="8"/>
  <c r="G148" i="8"/>
  <c r="G150" i="8"/>
  <c r="G142" i="8"/>
  <c r="G147" i="8"/>
  <c r="F166" i="8"/>
  <c r="F165" i="8"/>
  <c r="F164" i="8"/>
  <c r="F167" i="8" s="1"/>
  <c r="F12" i="9"/>
  <c r="C77" i="8"/>
  <c r="F13" i="9"/>
  <c r="F18" i="9"/>
  <c r="F16" i="19"/>
  <c r="F17" i="22"/>
  <c r="C58" i="8"/>
  <c r="F60" i="8" s="1"/>
  <c r="C214" i="9"/>
  <c r="F199" i="9" s="1"/>
  <c r="D214" i="9"/>
  <c r="G192" i="9" s="1"/>
  <c r="G220" i="9"/>
  <c r="G230" i="9"/>
  <c r="G225" i="9"/>
  <c r="G247" i="9"/>
  <c r="G254" i="9"/>
  <c r="G243" i="9"/>
  <c r="G245" i="9"/>
  <c r="G246" i="9"/>
  <c r="G244" i="9"/>
  <c r="G250" i="9"/>
  <c r="G252" i="9"/>
  <c r="G241" i="9"/>
  <c r="G255" i="9"/>
  <c r="G166" i="8"/>
  <c r="G165" i="8"/>
  <c r="G164" i="8"/>
  <c r="G99" i="8"/>
  <c r="G139" i="8"/>
  <c r="G151" i="8"/>
  <c r="G141" i="8"/>
  <c r="G161" i="8"/>
  <c r="G153" i="8"/>
  <c r="G138" i="8"/>
  <c r="G160" i="8"/>
  <c r="G157" i="8"/>
  <c r="G143" i="8"/>
  <c r="G140" i="8"/>
  <c r="G162" i="8"/>
  <c r="G154" i="8"/>
  <c r="F80" i="8"/>
  <c r="F73" i="8"/>
  <c r="F75" i="8"/>
  <c r="F87" i="8"/>
  <c r="F71" i="8"/>
  <c r="F86" i="8"/>
  <c r="F79" i="8"/>
  <c r="F72" i="8"/>
  <c r="F70" i="8"/>
  <c r="F74" i="8"/>
  <c r="F76" i="8"/>
  <c r="F82" i="8"/>
  <c r="F81" i="8"/>
  <c r="F78" i="8"/>
  <c r="F153" i="8"/>
  <c r="F140" i="8"/>
  <c r="F142" i="8"/>
  <c r="F154" i="8"/>
  <c r="F158" i="8"/>
  <c r="F156" i="8"/>
  <c r="F150" i="8"/>
  <c r="F162" i="8"/>
  <c r="F138" i="8"/>
  <c r="F160" i="8"/>
  <c r="F151" i="8"/>
  <c r="F143" i="8"/>
  <c r="F152" i="8"/>
  <c r="F139" i="8"/>
  <c r="F144" i="8"/>
  <c r="F161" i="8"/>
  <c r="F157" i="8"/>
  <c r="F141" i="8"/>
  <c r="F146" i="8"/>
  <c r="F145" i="8"/>
  <c r="F149" i="8"/>
  <c r="F159" i="8"/>
  <c r="F148" i="8"/>
  <c r="F147" i="8"/>
  <c r="F203" i="9"/>
  <c r="F210" i="9"/>
  <c r="F194" i="9"/>
  <c r="F213" i="9"/>
  <c r="F204" i="9"/>
  <c r="F206" i="9"/>
  <c r="F202" i="9"/>
  <c r="F209" i="9"/>
  <c r="F200" i="9"/>
  <c r="F207" i="9"/>
  <c r="F198" i="9"/>
  <c r="F193" i="9"/>
  <c r="F212" i="9"/>
  <c r="G210" i="9"/>
  <c r="G194" i="9"/>
  <c r="G203" i="9"/>
  <c r="G193" i="9"/>
  <c r="G213" i="9"/>
  <c r="G207" i="9"/>
  <c r="G208" i="9"/>
  <c r="G206" i="9"/>
  <c r="G190" i="9"/>
  <c r="G204" i="9"/>
  <c r="G202" i="9"/>
  <c r="G191" i="9"/>
  <c r="G212" i="9"/>
  <c r="G200" i="9"/>
  <c r="G198" i="9"/>
  <c r="G209" i="9"/>
  <c r="G201" i="9"/>
  <c r="G199" i="9"/>
  <c r="G211" i="9"/>
  <c r="G205" i="9"/>
  <c r="F135" i="8"/>
  <c r="F118" i="8"/>
  <c r="F115" i="8"/>
  <c r="F114" i="8"/>
  <c r="F136" i="8"/>
  <c r="F126" i="8"/>
  <c r="F134" i="8"/>
  <c r="F116" i="8"/>
  <c r="F113" i="8"/>
  <c r="F132" i="8"/>
  <c r="F112" i="8"/>
  <c r="F127" i="8"/>
  <c r="F125" i="8"/>
  <c r="F123" i="8"/>
  <c r="F133" i="8"/>
  <c r="F117" i="8"/>
  <c r="F128" i="8"/>
  <c r="F120" i="8"/>
  <c r="F131" i="8"/>
  <c r="F119" i="8"/>
  <c r="F121" i="8"/>
  <c r="F124" i="8"/>
  <c r="F122" i="8"/>
  <c r="F130" i="8"/>
  <c r="D45" i="8"/>
  <c r="F221" i="8"/>
  <c r="G18" i="19"/>
  <c r="C217" i="8"/>
  <c r="C220" i="8" s="1"/>
  <c r="C208" i="8"/>
  <c r="F97" i="8"/>
  <c r="F102" i="8"/>
  <c r="F93" i="8"/>
  <c r="F96" i="8"/>
  <c r="F63" i="8"/>
  <c r="F182" i="8"/>
  <c r="F175" i="8"/>
  <c r="F186" i="8"/>
  <c r="F184" i="8"/>
  <c r="G231" i="9"/>
  <c r="G219" i="9"/>
  <c r="G229" i="9"/>
  <c r="G228" i="9"/>
  <c r="G226" i="9"/>
  <c r="G222" i="9"/>
  <c r="G136" i="8"/>
  <c r="G114" i="8"/>
  <c r="G112" i="8"/>
  <c r="G134" i="8"/>
  <c r="G130" i="8"/>
  <c r="G117" i="8"/>
  <c r="G133" i="8"/>
  <c r="G126" i="8"/>
  <c r="G124" i="8"/>
  <c r="G122" i="8"/>
  <c r="G119" i="8"/>
  <c r="G115" i="8"/>
  <c r="F21" i="9"/>
  <c r="F22" i="9"/>
  <c r="F17" i="9"/>
  <c r="F26" i="9"/>
  <c r="F23" i="9"/>
  <c r="F14" i="9"/>
  <c r="F15" i="9" s="1"/>
  <c r="F17" i="19"/>
  <c r="G224" i="9"/>
  <c r="F104" i="8"/>
  <c r="G125" i="8"/>
  <c r="G242" i="9"/>
  <c r="G233" i="9"/>
  <c r="F103" i="8"/>
  <c r="G113" i="8"/>
  <c r="F94" i="8"/>
  <c r="F183" i="8"/>
  <c r="C227" i="9"/>
  <c r="F105" i="8"/>
  <c r="F185" i="8"/>
  <c r="G97" i="8"/>
  <c r="G105" i="8"/>
  <c r="G104" i="8"/>
  <c r="G103" i="8"/>
  <c r="G93" i="8"/>
  <c r="G96" i="8"/>
  <c r="F101" i="8"/>
  <c r="F24" i="9"/>
  <c r="G94" i="8"/>
  <c r="G118" i="8"/>
  <c r="F98" i="8"/>
  <c r="G253" i="9"/>
  <c r="G248" i="9"/>
  <c r="G251" i="9"/>
  <c r="F174" i="8"/>
  <c r="G17" i="19"/>
  <c r="G232" i="9"/>
  <c r="F20" i="9"/>
  <c r="F25" i="9"/>
  <c r="G101" i="8"/>
  <c r="G221" i="9"/>
  <c r="G98" i="8"/>
  <c r="G123" i="8"/>
  <c r="F95" i="8"/>
  <c r="F180" i="8"/>
  <c r="F227" i="8"/>
  <c r="F223" i="8"/>
  <c r="F218" i="8"/>
  <c r="F226" i="8"/>
  <c r="F222" i="8"/>
  <c r="C249" i="9"/>
  <c r="F57" i="8"/>
  <c r="F181" i="8"/>
  <c r="F16" i="9"/>
  <c r="F19" i="9"/>
  <c r="G223" i="9"/>
  <c r="G95" i="8"/>
  <c r="G128" i="8"/>
  <c r="F99" i="8"/>
  <c r="F187" i="8"/>
  <c r="G17" i="22"/>
  <c r="G225" i="8"/>
  <c r="G226" i="8"/>
  <c r="G222" i="8"/>
  <c r="G221" i="8"/>
  <c r="G145" i="8"/>
  <c r="G146" i="8"/>
  <c r="G156" i="8"/>
  <c r="G152" i="8"/>
  <c r="G144" i="8"/>
  <c r="G149" i="8"/>
  <c r="G159" i="8"/>
  <c r="G158" i="8"/>
  <c r="F192" i="9" l="1"/>
  <c r="G196" i="9"/>
  <c r="G197" i="9"/>
  <c r="F191" i="9"/>
  <c r="F208" i="9"/>
  <c r="G195" i="9"/>
  <c r="F195" i="9"/>
  <c r="F201" i="9"/>
  <c r="F217" i="8"/>
  <c r="F220" i="8" s="1"/>
  <c r="G217" i="8"/>
  <c r="G220" i="8" s="1"/>
  <c r="F61" i="8"/>
  <c r="F56" i="8"/>
  <c r="F53" i="8"/>
  <c r="F58" i="8" s="1"/>
  <c r="F54" i="8"/>
  <c r="F64" i="8"/>
  <c r="F196" i="9"/>
  <c r="F211" i="9"/>
  <c r="F190" i="9"/>
  <c r="F62" i="8"/>
  <c r="F59" i="8"/>
  <c r="F55" i="8"/>
  <c r="G249" i="9"/>
  <c r="F205" i="9"/>
  <c r="F197" i="9"/>
  <c r="G167" i="8"/>
  <c r="F177" i="8"/>
  <c r="F179" i="8" s="1"/>
  <c r="F178" i="8"/>
  <c r="F155" i="8"/>
  <c r="G155" i="8"/>
  <c r="F100" i="8"/>
  <c r="F252" i="9"/>
  <c r="F245" i="9"/>
  <c r="F251" i="9"/>
  <c r="F243" i="9"/>
  <c r="F241" i="9"/>
  <c r="F248" i="9"/>
  <c r="F246" i="9"/>
  <c r="F244" i="9"/>
  <c r="F253" i="9"/>
  <c r="F242" i="9"/>
  <c r="F255" i="9"/>
  <c r="F254" i="9"/>
  <c r="F250" i="9"/>
  <c r="F247" i="9"/>
  <c r="F193" i="8"/>
  <c r="F206" i="8"/>
  <c r="F209" i="8"/>
  <c r="F215" i="8"/>
  <c r="F203" i="8"/>
  <c r="F198" i="8"/>
  <c r="F197" i="8"/>
  <c r="F211" i="8"/>
  <c r="F195" i="8"/>
  <c r="F201" i="8"/>
  <c r="F205" i="8"/>
  <c r="F199" i="8"/>
  <c r="F210" i="8"/>
  <c r="F200" i="8"/>
  <c r="F196" i="8"/>
  <c r="F214" i="8"/>
  <c r="F212" i="8"/>
  <c r="F194" i="8"/>
  <c r="F202" i="8"/>
  <c r="F204" i="8"/>
  <c r="F213" i="8"/>
  <c r="G129" i="8"/>
  <c r="F231" i="9"/>
  <c r="F225" i="9"/>
  <c r="F229" i="9"/>
  <c r="F221" i="9"/>
  <c r="F226" i="9"/>
  <c r="F220" i="9"/>
  <c r="F232" i="9"/>
  <c r="F233" i="9"/>
  <c r="F222" i="9"/>
  <c r="F223" i="9"/>
  <c r="F228" i="9"/>
  <c r="F230" i="9"/>
  <c r="F224" i="9"/>
  <c r="F219" i="9"/>
  <c r="G100" i="8"/>
  <c r="F129" i="8"/>
  <c r="G214" i="9"/>
  <c r="F77" i="8"/>
  <c r="G227" i="9"/>
  <c r="F214" i="9" l="1"/>
  <c r="F227" i="9"/>
  <c r="F249" i="9"/>
  <c r="F208" i="8"/>
</calcChain>
</file>

<file path=xl/sharedStrings.xml><?xml version="1.0" encoding="utf-8"?>
<sst xmlns="http://schemas.openxmlformats.org/spreadsheetml/2006/main" count="4978" uniqueCount="2623">
  <si>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</si>
  <si>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</si>
  <si>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</si>
  <si>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</si>
  <si>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</si>
  <si>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</si>
  <si>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</si>
  <si>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</si>
  <si>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</si>
  <si>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</si>
  <si>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</si>
  <si>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</si>
  <si>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</si>
  <si>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</si>
  <si>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</si>
  <si>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</si>
  <si>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</si>
  <si>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</si>
  <si>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</si>
  <si>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</si>
  <si>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</si>
  <si>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</si>
  <si>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</si>
  <si>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</si>
  <si>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</si>
  <si>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</si>
  <si>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</si>
  <si>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</si>
  <si>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</si>
  <si>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</si>
  <si>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</si>
  <si>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</si>
  <si>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</si>
  <si>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</si>
  <si>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</si>
  <si>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</si>
  <si>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</si>
  <si>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</si>
  <si>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</si>
  <si>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</si>
  <si>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</si>
  <si>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</si>
  <si>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</si>
  <si>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</si>
  <si>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</si>
  <si>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</si>
  <si>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</si>
  <si>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</si>
  <si>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</si>
  <si>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</si>
  <si>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</si>
  <si>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</si>
  <si>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</si>
  <si>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</si>
  <si>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</si>
  <si>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</si>
  <si>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</si>
  <si>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</si>
  <si>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</si>
  <si>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</si>
  <si>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</si>
  <si>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</si>
  <si>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</si>
  <si>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</si>
  <si>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</si>
  <si>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</si>
  <si>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</si>
  <si>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</si>
  <si>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</si>
  <si>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</si>
  <si>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</si>
  <si>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</si>
  <si>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</si>
  <si>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</si>
  <si>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</si>
  <si>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</si>
  <si>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</si>
  <si>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</si>
  <si>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</si>
  <si>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</si>
  <si>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</si>
  <si>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</si>
  <si>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</si>
  <si>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</si>
  <si>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</si>
  <si>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</si>
  <si>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</si>
  <si>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</si>
  <si>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</si>
  <si>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</si>
  <si>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</si>
  <si>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</si>
  <si>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</si>
  <si>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</si>
  <si>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</si>
  <si>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</si>
  <si>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</si>
  <si>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</si>
  <si>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</si>
  <si>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</si>
  <si>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</si>
  <si>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</si>
  <si>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</si>
  <si>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</si>
  <si>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</si>
  <si>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</si>
  <si>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</si>
  <si>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</si>
  <si>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</si>
  <si>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</si>
  <si>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</si>
  <si>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</si>
  <si>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</si>
  <si>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</si>
  <si>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</si>
  <si>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</si>
  <si>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</si>
  <si>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</si>
  <si>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</si>
  <si>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</si>
  <si>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</si>
  <si>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</si>
  <si>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</si>
  <si>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</si>
  <si>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</si>
  <si>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</si>
  <si>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</si>
  <si>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</si>
  <si>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</si>
  <si>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</si>
  <si>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</si>
  <si>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</si>
  <si>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</si>
  <si>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</si>
  <si>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</si>
  <si>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</si>
  <si>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</si>
  <si>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</si>
  <si>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</si>
  <si>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</si>
  <si>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</si>
  <si>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</si>
  <si>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</si>
  <si>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</si>
  <si>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</si>
  <si>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</si>
  <si>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</si>
  <si>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</si>
  <si>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</si>
  <si>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</si>
  <si>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</si>
  <si>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</si>
  <si>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</si>
  <si>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</si>
  <si>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</si>
  <si>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</si>
  <si>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</si>
  <si>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</si>
  <si>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</si>
  <si>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</si>
  <si>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</si>
  <si>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</si>
  <si>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</si>
  <si>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</si>
  <si>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</si>
  <si>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</si>
  <si>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</si>
  <si>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</si>
  <si>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</si>
  <si>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</si>
  <si>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</si>
  <si>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</si>
  <si>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</si>
  <si>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</si>
  <si>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</si>
  <si>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</si>
  <si>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</si>
  <si>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</si>
  <si>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</si>
  <si>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</si>
  <si>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</si>
  <si>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</si>
  <si>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</si>
  <si>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</si>
  <si>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</si>
  <si>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</si>
  <si>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</si>
  <si>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</si>
  <si>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</si>
  <si>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</si>
  <si>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</si>
  <si>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</si>
  <si>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</si>
  <si>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</si>
  <si>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</si>
  <si>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</si>
  <si>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</si>
  <si>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</si>
  <si>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</si>
  <si>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</si>
  <si>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</si>
  <si>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</si>
  <si>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</si>
  <si>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</si>
  <si>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</si>
  <si>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</si>
  <si>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</si>
  <si>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</si>
  <si>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</si>
  <si>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</si>
  <si>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</si>
  <si>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</si>
  <si>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</si>
  <si>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</si>
  <si>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</si>
  <si>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</si>
  <si>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</si>
  <si>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</si>
  <si>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</si>
  <si>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</si>
  <si>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</si>
  <si>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</si>
  <si>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</si>
  <si>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</si>
  <si>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</si>
  <si>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</si>
  <si>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</si>
  <si>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</si>
  <si>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</si>
  <si>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</si>
  <si>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</si>
  <si>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</si>
  <si>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</si>
  <si>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</si>
  <si>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</si>
  <si>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</si>
  <si>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</si>
  <si>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</si>
  <si>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</si>
  <si>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</si>
  <si>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</si>
  <si>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</si>
  <si>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</si>
  <si>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</si>
  <si>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</si>
  <si>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</si>
  <si>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</si>
  <si>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</si>
  <si>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</si>
  <si>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</si>
  <si>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</si>
  <si>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</si>
  <si>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</si>
  <si>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</si>
  <si>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</si>
  <si>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</si>
  <si>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</si>
  <si>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</si>
  <si>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</si>
  <si>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</si>
  <si>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</si>
  <si>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</si>
  <si>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</si>
  <si>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</si>
  <si>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</si>
  <si>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</si>
  <si>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</si>
  <si>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</si>
  <si>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</si>
  <si>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</si>
  <si>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</si>
  <si>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</si>
  <si>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</si>
  <si>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</si>
  <si>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</si>
  <si>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</si>
  <si>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</si>
  <si>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</si>
  <si>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</si>
  <si>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</si>
  <si>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</si>
  <si>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</si>
  <si>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</si>
  <si>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</si>
  <si>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</si>
  <si>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</si>
  <si>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</si>
  <si>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</si>
  <si>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</si>
  <si>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</si>
  <si>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</si>
  <si>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</si>
  <si>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</si>
  <si>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</si>
  <si>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</si>
  <si>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</si>
  <si>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</si>
  <si>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</si>
  <si>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</si>
  <si>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</si>
  <si>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</si>
  <si>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</si>
  <si>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</si>
  <si>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</si>
  <si>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</si>
  <si>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</si>
  <si>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</si>
  <si>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</si>
  <si>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</si>
  <si>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</si>
  <si>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</si>
  <si>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</si>
  <si>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</si>
  <si>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</si>
  <si>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</si>
  <si>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</si>
  <si>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</si>
  <si>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</si>
  <si>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</si>
  <si>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</si>
  <si>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</si>
  <si>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</si>
  <si>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</si>
  <si>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</si>
  <si>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</si>
  <si>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</si>
  <si>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</si>
  <si>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</si>
  <si>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</si>
  <si>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</si>
  <si>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</si>
  <si>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</si>
  <si>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</si>
  <si>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</si>
  <si>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</si>
  <si>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</si>
  <si>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</si>
  <si>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</si>
  <si>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</si>
  <si>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</si>
  <si>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</si>
  <si>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</si>
  <si>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</si>
  <si>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</si>
  <si>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</si>
  <si>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</si>
  <si>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</si>
  <si>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</si>
  <si>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</si>
  <si>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</si>
  <si>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</si>
  <si>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</si>
  <si>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</si>
  <si>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</si>
  <si>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</si>
  <si>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</si>
  <si>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</si>
  <si>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</si>
  <si>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</si>
  <si>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</si>
  <si>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</si>
  <si>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</si>
  <si>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</si>
  <si>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</si>
  <si>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</si>
  <si>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</si>
  <si>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</si>
  <si>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</si>
  <si>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</si>
  <si>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</si>
  <si>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</si>
  <si>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</si>
  <si>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</si>
  <si>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</si>
  <si>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</si>
  <si>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</si>
  <si>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</si>
  <si>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</si>
  <si>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</si>
  <si>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</si>
  <si>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</si>
  <si>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</si>
  <si>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</si>
  <si>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</si>
  <si>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</si>
  <si>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</si>
  <si>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</si>
  <si>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</si>
  <si>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</si>
  <si>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</si>
  <si>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</si>
  <si>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</si>
  <si>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</si>
  <si>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</si>
  <si>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</si>
  <si>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</si>
  <si>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</si>
  <si>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</si>
  <si>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</si>
  <si>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</si>
  <si>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</si>
  <si>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</si>
  <si>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</si>
  <si>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</si>
  <si>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</si>
  <si>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</si>
  <si>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</si>
  <si>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</si>
  <si>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</si>
  <si>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</si>
  <si>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</si>
  <si>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</si>
  <si>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</si>
  <si>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</si>
  <si>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</si>
  <si>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</si>
  <si>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</si>
  <si>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</si>
  <si>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</si>
  <si>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</si>
  <si>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</si>
  <si>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</si>
  <si>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</si>
  <si>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</si>
  <si>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</si>
  <si>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</si>
  <si>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</si>
  <si>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</si>
  <si>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</si>
  <si>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</si>
  <si>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</si>
  <si>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</si>
  <si>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</si>
  <si>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</si>
  <si>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</si>
  <si>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</si>
  <si>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</si>
  <si>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</si>
  <si>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</si>
  <si>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</si>
  <si>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</si>
  <si>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</si>
  <si>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</si>
  <si>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</si>
  <si>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</si>
  <si>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</si>
  <si>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</si>
  <si>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</si>
  <si>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</si>
  <si>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</si>
  <si>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</si>
  <si>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</si>
  <si>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</si>
  <si>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</si>
  <si>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</si>
  <si>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</si>
  <si>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</si>
  <si>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</si>
  <si>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</si>
  <si>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</si>
  <si>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</si>
  <si>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</si>
  <si>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</si>
  <si>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</si>
  <si>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</si>
  <si>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</si>
  <si>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</si>
  <si>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</si>
  <si>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</si>
  <si>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</si>
  <si>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</si>
  <si>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</si>
  <si>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</si>
  <si>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</si>
  <si>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</si>
  <si>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</si>
  <si>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</si>
  <si>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</si>
  <si>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</si>
  <si>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</si>
  <si>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</si>
  <si>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</si>
  <si>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</si>
  <si>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</si>
  <si>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</si>
  <si>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</si>
  <si>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</si>
  <si>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</si>
  <si>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</si>
  <si>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</si>
  <si>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</si>
  <si>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</si>
  <si>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</si>
  <si>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</si>
  <si>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</si>
  <si>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</si>
  <si>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</si>
  <si>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</si>
  <si>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</si>
  <si>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</si>
  <si>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</si>
  <si>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</si>
  <si>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</si>
  <si>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</si>
  <si>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</si>
  <si>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</si>
  <si>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</si>
  <si>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</si>
  <si>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</si>
  <si>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</si>
  <si>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</si>
  <si>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</si>
  <si>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</si>
  <si>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</si>
  <si>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</si>
  <si>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</si>
  <si>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</si>
  <si>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</si>
  <si>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</si>
  <si>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</si>
  <si>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</si>
  <si>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</si>
  <si>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</si>
  <si>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</si>
  <si>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</si>
  <si>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</si>
  <si>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</si>
  <si>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</si>
  <si>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</si>
  <si>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</si>
  <si>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</si>
  <si>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</si>
  <si>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</si>
  <si>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</si>
  <si>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</si>
  <si>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</si>
  <si>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</si>
  <si>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</si>
  <si>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</si>
  <si>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</si>
  <si>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</si>
  <si>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</si>
  <si>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</si>
  <si>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</si>
  <si>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</si>
  <si>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</si>
  <si>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</si>
  <si>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</si>
  <si>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</si>
  <si>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</si>
  <si>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</si>
  <si>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</si>
  <si>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</si>
  <si>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</si>
  <si>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</si>
  <si>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</si>
  <si>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</si>
  <si>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</si>
  <si>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</si>
  <si>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</si>
  <si>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</si>
  <si>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</si>
  <si>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</si>
  <si>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</si>
  <si>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</si>
  <si>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</si>
  <si>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</si>
  <si>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</si>
  <si>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</si>
  <si>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</si>
  <si>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</si>
  <si>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</si>
  <si>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</si>
  <si>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</si>
  <si>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</si>
  <si>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</si>
  <si>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</si>
  <si>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</si>
  <si>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</si>
  <si>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</si>
  <si>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</si>
  <si>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</si>
  <si>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</si>
  <si>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</si>
  <si>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</si>
  <si>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</si>
  <si>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</si>
  <si>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</si>
  <si>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</si>
  <si>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</si>
  <si>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</si>
  <si>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</si>
  <si>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</si>
  <si>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</si>
  <si>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</si>
  <si>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</si>
  <si>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</si>
  <si>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</si>
  <si>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</si>
  <si>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</si>
  <si>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</si>
  <si>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</si>
  <si>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</si>
  <si>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</si>
  <si>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</si>
  <si>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</si>
  <si>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</si>
  <si>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</si>
  <si>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</si>
  <si>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</si>
  <si>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</si>
  <si>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</si>
  <si>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</si>
  <si>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</si>
  <si>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</si>
  <si>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</si>
  <si>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</si>
  <si>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</si>
  <si>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</si>
  <si>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</si>
  <si>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</si>
  <si>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</si>
  <si>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</si>
  <si>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</si>
  <si>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</si>
  <si>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</si>
  <si>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</si>
  <si>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</si>
  <si>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</si>
  <si>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</si>
  <si>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</si>
  <si>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</si>
  <si>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</si>
  <si>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</si>
  <si>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</si>
  <si>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</si>
  <si>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</si>
  <si>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</si>
  <si>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</si>
  <si>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</si>
  <si>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</si>
  <si>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</si>
  <si>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</si>
  <si>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</si>
  <si>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</si>
  <si>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</si>
  <si>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</si>
  <si>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</si>
  <si>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</si>
  <si>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</si>
  <si>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</si>
  <si>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</si>
  <si>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</si>
  <si>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</si>
  <si>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</si>
  <si>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</si>
  <si>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</si>
  <si>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</si>
  <si>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</si>
  <si>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</si>
  <si>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</si>
  <si>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</si>
  <si>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</si>
  <si>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</si>
  <si>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</si>
  <si>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</si>
  <si>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</si>
  <si>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</si>
  <si>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</si>
  <si>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</si>
  <si>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</si>
  <si>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</si>
  <si>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</si>
  <si>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</si>
  <si>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</si>
  <si>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</si>
  <si>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</si>
  <si>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</si>
  <si>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</si>
  <si>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</si>
  <si>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</si>
  <si>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</si>
  <si>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</si>
  <si>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</si>
  <si>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</si>
  <si>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</si>
  <si>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</si>
  <si>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</si>
  <si>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</si>
  <si>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</si>
  <si>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</si>
  <si>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</si>
  <si>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</si>
  <si>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</si>
  <si>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</si>
  <si>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</si>
  <si>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</si>
  <si>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</si>
  <si>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</si>
  <si>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</si>
  <si>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</si>
  <si>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</si>
  <si>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</si>
  <si>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</si>
  <si>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</si>
  <si>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</si>
  <si>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</si>
  <si>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</si>
  <si>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</si>
  <si>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</si>
  <si>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</si>
  <si>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</si>
  <si>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</si>
  <si>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</si>
  <si>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</si>
  <si>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</si>
  <si>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</si>
  <si>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</si>
  <si>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</si>
  <si>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</si>
  <si>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</si>
  <si>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</si>
  <si>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</si>
  <si>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</si>
  <si>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</si>
  <si>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</si>
  <si>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</si>
  <si>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</si>
  <si>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</si>
  <si>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</si>
  <si>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</si>
  <si>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</si>
  <si>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</si>
  <si>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</si>
  <si>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</si>
  <si>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</si>
  <si>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</si>
  <si>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</si>
  <si>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</si>
  <si>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</si>
  <si>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</si>
  <si>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</si>
  <si>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</si>
  <si>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</si>
  <si>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</si>
  <si>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</si>
  <si>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</si>
  <si>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</si>
  <si>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</si>
  <si>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</si>
  <si>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</si>
  <si>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</si>
  <si>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</si>
  <si>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</si>
  <si>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</si>
  <si>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</si>
  <si>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</si>
  <si>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</si>
  <si>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</si>
  <si>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</si>
  <si>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</si>
  <si>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</si>
  <si>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</si>
  <si>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</si>
  <si>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</si>
  <si>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</si>
  <si>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</si>
  <si>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</si>
  <si>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</si>
  <si>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</si>
  <si>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</si>
  <si>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</si>
  <si>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</si>
  <si>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</si>
  <si>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</si>
  <si>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</si>
  <si>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</si>
  <si>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</si>
  <si>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</si>
  <si>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</si>
  <si>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</si>
  <si>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</si>
  <si>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</si>
  <si>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</si>
  <si>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</si>
  <si>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</si>
  <si>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</si>
  <si>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</si>
  <si>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</si>
  <si>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</si>
  <si>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</si>
  <si>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</si>
  <si>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</si>
  <si>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</si>
  <si>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</si>
  <si>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</si>
  <si>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</si>
  <si>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</si>
  <si>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</si>
  <si>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</si>
  <si>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</si>
  <si>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</si>
  <si>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</si>
  <si>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</si>
  <si>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</si>
  <si>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</si>
  <si>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</si>
  <si>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</si>
  <si>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</si>
  <si>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</si>
  <si>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</si>
  <si>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</si>
  <si>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</si>
  <si>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</si>
  <si>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</si>
  <si>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</si>
  <si>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</si>
  <si>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</si>
  <si>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</si>
  <si>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</si>
  <si>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</si>
  <si>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</si>
  <si>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</si>
  <si>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</si>
  <si>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</si>
  <si>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</si>
  <si>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</si>
  <si>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</si>
  <si>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</si>
  <si>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</si>
  <si>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</si>
  <si>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</si>
  <si>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</si>
  <si>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</si>
  <si>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</si>
  <si>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</si>
  <si>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</si>
  <si>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</si>
  <si>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</si>
  <si>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</si>
  <si>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</si>
  <si>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</si>
  <si>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</si>
  <si>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</si>
  <si>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</si>
  <si>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</si>
  <si>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</si>
  <si>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</si>
  <si>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</si>
  <si>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</si>
  <si>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</si>
  <si>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</si>
  <si>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</si>
  <si>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</si>
  <si>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</si>
  <si>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</si>
  <si>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</si>
  <si>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</si>
  <si>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</si>
  <si>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</si>
  <si>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</si>
  <si>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</si>
  <si>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</si>
  <si>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</si>
  <si>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</si>
  <si>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</si>
  <si>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</si>
  <si>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</si>
  <si>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</si>
  <si>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</si>
  <si>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</si>
  <si>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</si>
  <si>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</si>
  <si>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</si>
  <si>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</si>
  <si>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</si>
  <si>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</si>
  <si>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</si>
  <si>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</si>
  <si>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</si>
  <si>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</si>
  <si>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</si>
  <si>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</si>
  <si>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</si>
  <si>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</si>
  <si>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</si>
  <si>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</si>
  <si>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</si>
  <si>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</si>
  <si>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</si>
  <si>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</si>
  <si>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</si>
  <si>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</si>
  <si>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</si>
  <si>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</si>
  <si>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</si>
  <si>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</si>
  <si>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</si>
  <si>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</si>
  <si>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</si>
  <si>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</si>
  <si>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</si>
  <si>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</si>
  <si>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</si>
  <si>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</si>
  <si>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</si>
  <si>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</si>
  <si>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</si>
  <si>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</si>
  <si>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</si>
  <si>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</si>
  <si>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</si>
  <si>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</si>
  <si>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</si>
  <si>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</si>
  <si>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</si>
  <si>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</si>
  <si>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</si>
  <si>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</si>
  <si>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</si>
  <si>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</si>
  <si>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</si>
  <si>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</si>
  <si>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</si>
  <si>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</si>
  <si>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</si>
  <si>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</si>
  <si>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</si>
  <si>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</si>
  <si>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</si>
  <si>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</si>
  <si>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</si>
  <si>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</si>
  <si>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</si>
  <si>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</si>
  <si>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</si>
  <si>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</si>
  <si>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</si>
  <si>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</si>
  <si>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</si>
  <si>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</si>
  <si>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</si>
  <si>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</si>
  <si>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</si>
  <si>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</si>
  <si>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</si>
  <si>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</si>
  <si>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</si>
  <si>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</si>
  <si>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</si>
  <si>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</si>
  <si>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</si>
  <si>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</si>
  <si>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</si>
  <si>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</si>
  <si>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</si>
  <si>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</si>
  <si>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</si>
  <si>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</si>
  <si>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</si>
  <si>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</si>
  <si>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</si>
  <si>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</si>
  <si>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</si>
  <si>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</si>
  <si>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</si>
  <si>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</si>
  <si>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</si>
  <si>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</si>
  <si>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</si>
  <si>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</si>
  <si>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</si>
  <si>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</si>
  <si>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</si>
  <si>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</si>
  <si>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</si>
  <si>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</si>
  <si>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</si>
  <si>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</si>
  <si>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</si>
  <si>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</si>
  <si>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</si>
  <si>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</si>
  <si>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</si>
  <si>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</si>
  <si>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</si>
  <si>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</si>
  <si>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</si>
  <si>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</si>
  <si>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</si>
  <si>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</si>
  <si>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</si>
  <si>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</si>
  <si>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</si>
  <si>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</si>
  <si>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</si>
  <si>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</si>
  <si>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</si>
  <si>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</si>
  <si>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</si>
  <si>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</si>
  <si>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</si>
  <si>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</si>
  <si>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</si>
  <si>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</si>
  <si>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</si>
  <si>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</si>
  <si>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</si>
  <si>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</si>
  <si>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</si>
  <si>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</si>
  <si>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</si>
  <si>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</si>
  <si>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</si>
  <si>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</si>
  <si>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</si>
  <si>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</si>
  <si>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</si>
  <si>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</si>
  <si>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</si>
  <si>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</si>
  <si>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</si>
  <si>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</si>
  <si>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</si>
  <si>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</si>
  <si>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</si>
  <si>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</si>
  <si>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</si>
  <si>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</si>
  <si>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</si>
  <si>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</si>
  <si>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</si>
  <si>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</si>
  <si>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</si>
  <si>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</si>
  <si>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</si>
  <si>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</si>
  <si>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</si>
  <si>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</si>
  <si>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</si>
  <si>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</si>
  <si>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</si>
  <si>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</si>
  <si>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</si>
  <si>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</si>
  <si>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</si>
  <si>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</si>
  <si>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</si>
  <si>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</si>
  <si>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</si>
  <si>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</si>
  <si>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</si>
  <si>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</si>
  <si>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</si>
  <si>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</si>
  <si>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</si>
  <si>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</si>
  <si>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</si>
  <si>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</si>
  <si>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</si>
  <si>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</si>
  <si>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</si>
  <si>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</si>
  <si>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</si>
  <si>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</si>
  <si>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</si>
  <si>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</si>
  <si>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</si>
  <si>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</si>
  <si>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</si>
  <si>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</si>
  <si>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</si>
  <si>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</si>
  <si>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</si>
  <si>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</si>
  <si>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</si>
  <si>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</si>
  <si>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</si>
  <si>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</si>
  <si>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</si>
  <si>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</si>
  <si>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</si>
  <si>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</si>
  <si>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</si>
  <si>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</si>
  <si>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</si>
  <si>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</si>
  <si>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</si>
  <si>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</si>
  <si>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</si>
  <si>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</si>
  <si>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</si>
  <si>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</si>
  <si>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</si>
  <si>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</si>
  <si>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</si>
  <si>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</si>
  <si>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</si>
  <si>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</si>
  <si>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</si>
  <si>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</si>
  <si>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</si>
  <si>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</si>
  <si>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</si>
  <si>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</si>
  <si>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</si>
  <si>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</si>
  <si>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</si>
  <si>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</si>
  <si>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</si>
  <si>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</si>
  <si>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</si>
  <si>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</si>
  <si>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</si>
  <si>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</si>
  <si>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</si>
  <si>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</si>
  <si>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</si>
  <si>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</si>
  <si>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</si>
  <si>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</si>
  <si>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</si>
  <si>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</si>
  <si>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</si>
  <si>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</si>
  <si>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</si>
  <si>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</si>
  <si>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</si>
  <si>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</si>
  <si>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</si>
  <si>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</si>
  <si>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</si>
  <si>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</si>
  <si>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</si>
  <si>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</si>
  <si>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</si>
  <si>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</si>
  <si>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</si>
  <si>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</si>
  <si>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</si>
  <si>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</si>
  <si>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</si>
  <si>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</si>
  <si>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</si>
  <si>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</si>
  <si>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</si>
  <si>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</si>
  <si>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</si>
  <si>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</si>
  <si>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</si>
  <si>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</si>
  <si>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</si>
  <si>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</si>
  <si>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</si>
  <si>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</si>
  <si>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</si>
  <si>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</si>
  <si>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</si>
  <si>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</si>
  <si>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</si>
  <si>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</si>
  <si>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</si>
  <si>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</si>
  <si>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</si>
  <si>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</si>
  <si>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</si>
  <si>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</si>
  <si>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</si>
  <si>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</si>
  <si>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</si>
  <si>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</si>
  <si>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</si>
  <si>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</si>
  <si>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</si>
  <si>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</si>
  <si>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</si>
  <si>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</si>
  <si>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</si>
  <si>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</si>
  <si>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</si>
  <si>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</si>
  <si>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</si>
  <si>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</si>
  <si>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</si>
  <si>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</si>
  <si>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</si>
  <si>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</si>
  <si>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</si>
  <si>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</si>
  <si>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</si>
  <si>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</si>
  <si>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</si>
  <si>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</si>
  <si>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</si>
  <si>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</si>
  <si>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</si>
  <si>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</si>
  <si>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</si>
  <si>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</si>
  <si>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</si>
  <si>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</si>
  <si>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</si>
  <si>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</si>
  <si>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</si>
  <si>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</si>
  <si>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</si>
  <si>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</si>
  <si>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</si>
  <si>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</si>
  <si>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</si>
  <si>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</si>
  <si>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</si>
  <si>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</si>
  <si>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</si>
  <si>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</si>
  <si>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</si>
  <si>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</si>
  <si>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</si>
  <si>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</si>
  <si>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</si>
  <si>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</si>
  <si>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</si>
  <si>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</si>
  <si>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</si>
  <si>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</si>
  <si>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</si>
  <si>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</si>
  <si>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</si>
  <si>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</si>
  <si>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</si>
  <si>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</si>
  <si>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</si>
  <si>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</si>
  <si>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</si>
  <si>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</si>
  <si>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</si>
  <si>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</si>
  <si>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</si>
  <si>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</si>
  <si>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</si>
  <si>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</si>
  <si>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</si>
  <si>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</si>
  <si>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</si>
  <si>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</si>
  <si>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</si>
  <si>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</si>
  <si>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</si>
  <si>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</si>
  <si>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</si>
  <si>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</si>
  <si>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</si>
  <si>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</si>
  <si>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</si>
  <si>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</si>
  <si>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</si>
  <si>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</si>
  <si>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</si>
  <si>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</si>
  <si>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</si>
  <si>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</si>
  <si>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</si>
  <si>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</si>
  <si>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</si>
  <si>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</si>
  <si>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</si>
  <si>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</si>
  <si>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</si>
  <si>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</si>
  <si>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</si>
  <si>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</si>
  <si>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</si>
  <si>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</si>
  <si>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</si>
  <si>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</si>
  <si>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</si>
  <si>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</si>
  <si>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</si>
  <si>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</si>
  <si>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</si>
  <si>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</si>
  <si>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</si>
  <si>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</si>
  <si>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</si>
  <si>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</si>
  <si>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</si>
  <si>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</si>
  <si>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</si>
  <si>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</si>
  <si>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</si>
  <si>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</si>
  <si>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</si>
  <si>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</si>
  <si>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</si>
  <si>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</si>
  <si>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</si>
  <si>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</si>
  <si>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</si>
  <si>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</si>
  <si>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</si>
  <si>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</si>
  <si>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</si>
  <si>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</si>
  <si>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</si>
  <si>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</si>
  <si>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</si>
  <si>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</si>
  <si>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</si>
  <si>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</si>
  <si>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</si>
  <si>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</si>
  <si>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</si>
  <si>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</si>
  <si>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</si>
  <si>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</si>
  <si>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</si>
  <si>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</si>
  <si>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</si>
  <si>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</si>
  <si>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</si>
  <si>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</si>
  <si>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</si>
  <si>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</si>
  <si>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</si>
  <si>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</si>
  <si>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</si>
  <si>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</si>
  <si>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</si>
  <si>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</si>
  <si>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</si>
  <si>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</si>
  <si>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</si>
  <si>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</si>
  <si>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</si>
  <si>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</si>
  <si>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</si>
  <si>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</si>
  <si>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</si>
  <si>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</si>
  <si>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</si>
  <si>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</si>
  <si>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</si>
  <si>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</si>
  <si>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</si>
  <si>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</si>
  <si>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</si>
  <si>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</si>
  <si>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</si>
  <si>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</si>
  <si>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</si>
  <si>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</si>
  <si>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</si>
  <si>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</si>
  <si>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</si>
  <si>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</si>
  <si>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</si>
  <si>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</si>
  <si>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</si>
  <si>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</si>
  <si>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</si>
  <si>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</si>
  <si>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</si>
  <si>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</si>
  <si>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</si>
  <si>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</si>
  <si>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</si>
  <si>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</si>
  <si>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</si>
  <si>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</si>
  <si>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</si>
  <si>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</si>
  <si>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</si>
  <si>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</si>
  <si>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</si>
  <si>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</si>
  <si>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</si>
  <si>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</si>
  <si>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</si>
  <si>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</si>
  <si>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</si>
  <si>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</si>
  <si>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</si>
  <si>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</si>
  <si>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</si>
  <si>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</si>
  <si>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</si>
  <si>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</si>
  <si>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</si>
  <si>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</si>
  <si>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</si>
  <si>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</si>
  <si>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</si>
  <si>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</si>
  <si>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</si>
  <si>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</si>
  <si>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</si>
  <si>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</si>
  <si>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</si>
  <si>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</si>
  <si>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</si>
  <si>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</si>
  <si>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</si>
  <si>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</si>
  <si>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</si>
  <si>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</si>
  <si>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</si>
  <si>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</si>
  <si>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</si>
  <si>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</si>
  <si>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</si>
  <si>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</si>
  <si>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</si>
  <si>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</si>
  <si>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</si>
  <si>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</si>
  <si>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</si>
  <si>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</si>
  <si>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</si>
  <si>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</si>
  <si>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</si>
  <si>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</si>
  <si>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</si>
  <si>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</si>
  <si>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</si>
  <si>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</si>
  <si>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</si>
  <si>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</si>
  <si>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</si>
  <si>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</si>
  <si>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</si>
  <si>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</si>
  <si>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</si>
  <si>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</si>
  <si>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</si>
  <si>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</si>
  <si>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</si>
  <si>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</si>
  <si>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</si>
  <si>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</si>
  <si>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</si>
  <si>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</si>
  <si>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</si>
  <si>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</si>
  <si>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</si>
  <si>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</si>
  <si>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</si>
  <si>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</si>
  <si>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</si>
  <si>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</si>
  <si>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</si>
  <si>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</si>
  <si>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</si>
  <si>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</si>
  <si>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</si>
  <si>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</si>
  <si>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</si>
  <si>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</si>
  <si>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</si>
  <si>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</si>
  <si>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</si>
  <si>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</si>
  <si>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</si>
  <si>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</si>
  <si>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</si>
  <si>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</si>
  <si>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</si>
  <si>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</si>
  <si>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</si>
  <si>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</si>
  <si>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</si>
  <si>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</si>
  <si>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</si>
  <si>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</si>
  <si>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</si>
  <si>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</si>
  <si>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</si>
  <si>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</si>
  <si>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</si>
  <si>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</si>
  <si>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</si>
  <si>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</si>
  <si>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</si>
  <si>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</si>
  <si>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</si>
  <si>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</si>
  <si>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</si>
  <si>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</si>
  <si>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</si>
  <si>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</si>
  <si>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</si>
  <si>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</si>
  <si>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</si>
  <si>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</si>
  <si>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</si>
  <si>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</si>
  <si>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</si>
  <si>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</si>
  <si>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</si>
  <si>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</si>
  <si>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</si>
  <si>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</si>
  <si>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</si>
  <si>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</si>
  <si>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</si>
  <si>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</si>
  <si>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</si>
  <si>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</si>
  <si>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</si>
  <si>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</si>
  <si>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</si>
  <si>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</si>
  <si>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</si>
  <si>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</si>
  <si>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</si>
  <si>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</si>
  <si>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</si>
  <si>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</si>
  <si>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</si>
  <si>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</si>
  <si>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</si>
  <si>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</si>
  <si>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</si>
  <si>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</si>
  <si>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</si>
  <si>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</si>
  <si>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</si>
  <si>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</si>
  <si>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</si>
  <si>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</si>
  <si>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</si>
  <si>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</si>
  <si>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</si>
  <si>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</si>
  <si>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</si>
  <si>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</si>
  <si>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</si>
  <si>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</si>
  <si>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</si>
  <si>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</si>
  <si>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</si>
  <si>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</si>
  <si>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</si>
  <si>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</si>
  <si>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</si>
  <si>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</si>
  <si>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</si>
  <si>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</si>
  <si>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</si>
  <si>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</si>
  <si>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</si>
  <si>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</si>
  <si>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</si>
  <si>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</si>
  <si>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</si>
  <si>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</si>
  <si>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</si>
  <si>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</si>
  <si>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</si>
  <si>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</si>
  <si>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</si>
  <si>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</si>
  <si>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</si>
  <si>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</si>
  <si>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</si>
  <si>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</si>
  <si>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</si>
  <si>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</si>
  <si>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</si>
  <si>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</si>
  <si>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</si>
  <si>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</si>
  <si>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</si>
  <si>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</si>
  <si>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</si>
  <si>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</si>
  <si>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</si>
  <si>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</si>
  <si>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</si>
  <si>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</si>
  <si>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</si>
  <si>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</si>
  <si>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</si>
  <si>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</si>
  <si>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</si>
  <si>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</si>
  <si>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</si>
  <si>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</si>
  <si>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</si>
  <si>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</si>
  <si>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</si>
  <si>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</si>
  <si>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</si>
  <si>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</si>
  <si>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</si>
  <si>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</si>
  <si>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</si>
  <si>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</si>
  <si>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</si>
  <si>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</si>
  <si>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</si>
  <si>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</si>
  <si>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</si>
  <si>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</si>
  <si>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</si>
  <si>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</si>
  <si>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</si>
  <si>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</si>
  <si>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</si>
  <si>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</si>
  <si>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</si>
  <si>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</si>
  <si>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</si>
  <si>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</si>
  <si>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</si>
  <si>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</si>
  <si>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</si>
  <si>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</si>
  <si>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</si>
  <si>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</si>
  <si>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</si>
  <si>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</si>
  <si>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</si>
  <si>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</si>
  <si>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</si>
  <si>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</si>
  <si>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</si>
  <si>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</si>
  <si>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</si>
  <si>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</si>
  <si>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</si>
  <si>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</si>
  <si>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</si>
  <si>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</si>
  <si>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</si>
  <si>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</si>
  <si>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</si>
  <si>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</si>
  <si>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</si>
  <si>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</si>
  <si>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</si>
  <si>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</si>
  <si>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</si>
  <si>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</si>
  <si>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</si>
  <si>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</si>
  <si>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</si>
  <si>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</si>
  <si>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</si>
  <si>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</si>
  <si>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</si>
  <si>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</si>
  <si>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</si>
  <si>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</si>
  <si>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</si>
  <si>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</si>
  <si>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</si>
  <si>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</si>
  <si>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</si>
  <si>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</si>
  <si>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</si>
  <si>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</si>
  <si>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</si>
  <si>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</si>
  <si>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</si>
  <si>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</si>
  <si>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</si>
  <si>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</si>
  <si>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</si>
  <si>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</si>
  <si>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</si>
  <si>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</si>
  <si>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</si>
  <si>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</si>
  <si>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</si>
  <si>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</si>
  <si>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</si>
  <si>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</si>
  <si>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</si>
  <si>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</si>
  <si>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</si>
  <si>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</si>
  <si>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</si>
  <si>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</si>
  <si>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</si>
  <si>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</si>
  <si>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</si>
  <si>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</si>
  <si>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</si>
  <si>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</si>
  <si>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</si>
  <si>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</si>
  <si>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</si>
  <si>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</si>
  <si>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</si>
  <si>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</si>
  <si>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</si>
  <si>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</si>
  <si>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</si>
  <si>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</si>
  <si>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</si>
  <si>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</si>
  <si>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</si>
  <si>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</si>
  <si>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</si>
  <si>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</si>
  <si>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</si>
  <si>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</si>
  <si>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</si>
  <si>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</si>
  <si>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</si>
  <si>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</si>
  <si>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</si>
  <si>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</si>
  <si>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</si>
  <si>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</si>
  <si>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</si>
  <si>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</si>
  <si>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</si>
  <si>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</si>
  <si>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</si>
  <si>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</si>
  <si>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</si>
  <si>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</si>
  <si>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</si>
  <si>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</si>
  <si>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</si>
  <si>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</si>
  <si>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</si>
  <si>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</si>
  <si>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</si>
  <si>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</si>
  <si>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</si>
  <si>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</si>
  <si>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</si>
  <si>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</si>
  <si>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</si>
  <si>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</si>
  <si>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</si>
  <si>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</si>
  <si>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</si>
  <si>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</si>
  <si>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</si>
  <si>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</si>
  <si>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</si>
  <si>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</si>
  <si>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</si>
  <si>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</si>
  <si>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</si>
  <si>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</si>
  <si>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</si>
  <si>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</si>
  <si>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</si>
  <si>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</si>
  <si>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</si>
  <si>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</si>
  <si>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</si>
  <si>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</si>
  <si>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</si>
  <si>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</si>
  <si>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</si>
  <si>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</si>
  <si>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</si>
  <si>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</si>
  <si>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</si>
  <si>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</si>
  <si>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</si>
  <si>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</si>
  <si>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</si>
  <si>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</si>
  <si>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</si>
  <si>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</si>
  <si>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</si>
  <si>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</si>
  <si>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</si>
  <si>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</si>
  <si>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</si>
  <si>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</si>
  <si>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</si>
  <si>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</si>
  <si>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</si>
  <si>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</si>
  <si>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</si>
  <si>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</si>
  <si>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</si>
  <si>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</si>
  <si>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</si>
  <si>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</si>
  <si>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</si>
  <si>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</si>
  <si>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</si>
  <si>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</si>
  <si>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</si>
  <si>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</si>
  <si>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</si>
  <si>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</si>
  <si>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</si>
  <si>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</si>
  <si>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</si>
  <si>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</si>
  <si>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</si>
  <si>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</si>
  <si>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</si>
  <si>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</si>
  <si>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</si>
  <si>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</si>
  <si>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</si>
  <si>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</si>
  <si>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</si>
  <si>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</si>
  <si>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</si>
  <si>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</si>
  <si>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</si>
  <si>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</si>
  <si>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</si>
  <si>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</si>
  <si>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</si>
  <si>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</si>
  <si>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</si>
  <si>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</si>
  <si>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</si>
  <si>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</si>
  <si>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</si>
  <si>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</si>
  <si>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</si>
  <si>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</si>
  <si>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</si>
  <si>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</si>
  <si>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</si>
  <si>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</si>
  <si>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</si>
  <si>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</si>
  <si>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</si>
  <si>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</si>
  <si>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</si>
  <si>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</si>
  <si>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</si>
  <si>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</si>
  <si>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</si>
  <si>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</si>
  <si>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</si>
  <si>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</si>
  <si>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</si>
  <si>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</si>
  <si>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</si>
  <si>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</si>
  <si>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</si>
  <si>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</si>
  <si>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</si>
  <si>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</si>
  <si>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</si>
  <si>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</si>
  <si>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</si>
  <si>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</si>
  <si>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</si>
  <si>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</si>
  <si>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</si>
  <si>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</si>
  <si>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</si>
  <si>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</si>
  <si>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</si>
  <si>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</si>
  <si>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</si>
  <si>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</si>
  <si>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</si>
  <si>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</si>
  <si>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</si>
  <si>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</si>
  <si>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</si>
  <si>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</si>
  <si>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</si>
  <si>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</si>
  <si>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</si>
  <si>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</si>
  <si>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</si>
  <si>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</si>
  <si>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</si>
  <si>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</si>
  <si>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</si>
  <si>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</si>
  <si>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</si>
  <si>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</si>
  <si>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</si>
  <si>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</si>
  <si>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</si>
  <si>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</si>
  <si>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</si>
  <si>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</si>
  <si>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</si>
  <si>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</si>
  <si>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</si>
  <si>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</si>
  <si>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</si>
  <si>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</si>
  <si>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</si>
  <si>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</si>
  <si>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</si>
  <si>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</si>
  <si>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</si>
  <si>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</si>
  <si>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</si>
  <si>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</si>
  <si>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</si>
  <si>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</si>
  <si>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</si>
  <si>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</si>
  <si>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</si>
  <si>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</si>
  <si>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</si>
  <si>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</si>
  <si>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</si>
  <si>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</si>
  <si>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</si>
  <si>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</si>
  <si>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</si>
  <si>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</si>
  <si>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</si>
  <si>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</si>
  <si>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</si>
  <si>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</si>
  <si>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</si>
  <si>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</si>
  <si>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</si>
  <si>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</si>
  <si>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</si>
  <si>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</si>
  <si>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</si>
  <si>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</si>
  <si>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</si>
  <si>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</si>
  <si>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</si>
  <si>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</si>
  <si>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</si>
  <si>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</si>
  <si>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</si>
  <si>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</si>
  <si>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</si>
  <si>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</si>
  <si>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</si>
  <si>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</si>
  <si>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</si>
  <si>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</si>
  <si>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</si>
  <si>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</si>
  <si>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</si>
  <si>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</si>
  <si>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</si>
  <si>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</si>
  <si>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</si>
  <si>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</si>
  <si>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</si>
  <si>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</si>
  <si>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</si>
  <si>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</si>
  <si>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</si>
  <si>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</si>
  <si>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</si>
  <si>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</si>
  <si>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</si>
  <si>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</si>
  <si>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</si>
  <si>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</si>
  <si>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</si>
  <si>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</si>
  <si>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</si>
  <si>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</si>
  <si>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</si>
  <si>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</si>
  <si>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</si>
  <si>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</si>
  <si>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</si>
  <si>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</si>
  <si>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</si>
  <si>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</si>
  <si>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</si>
  <si>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</si>
  <si>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</si>
  <si>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</si>
  <si>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</si>
  <si>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</si>
  <si>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</si>
  <si>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</si>
  <si>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</si>
  <si>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</si>
  <si>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</si>
  <si>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</si>
  <si>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</si>
  <si>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</si>
  <si>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</si>
  <si>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</si>
  <si>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</si>
  <si>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</si>
  <si>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</si>
  <si>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</si>
  <si>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</si>
  <si>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</si>
  <si>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</si>
  <si>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</si>
  <si>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</si>
  <si>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</si>
  <si>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</si>
  <si>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</si>
  <si>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</si>
  <si>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</si>
  <si>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</si>
  <si>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</si>
  <si>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</si>
  <si>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</si>
  <si>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</si>
  <si>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</si>
  <si>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</si>
  <si>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</si>
  <si>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</si>
  <si>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</si>
  <si>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</si>
  <si>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</si>
  <si>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</si>
  <si>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</si>
  <si>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</si>
  <si>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</si>
  <si>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</si>
  <si>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</si>
  <si>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</si>
  <si>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</si>
  <si>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</si>
  <si>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</si>
  <si>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</si>
  <si>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</si>
  <si>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</si>
  <si>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</si>
  <si>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</si>
  <si>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</si>
  <si>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</si>
  <si>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</si>
  <si>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</si>
  <si>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</si>
  <si>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</si>
  <si>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</si>
  <si>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</si>
  <si>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</si>
  <si>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</si>
  <si>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</si>
  <si>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</si>
  <si>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</si>
  <si>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</si>
  <si>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</si>
  <si>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</si>
  <si>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</si>
  <si>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</si>
  <si>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</si>
  <si>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</si>
  <si>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</si>
  <si>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</si>
  <si>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</si>
  <si>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</si>
  <si>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</si>
  <si>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</si>
  <si>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</si>
  <si>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</si>
  <si>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</si>
  <si>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</si>
  <si>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</si>
  <si>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</si>
  <si>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</si>
  <si>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</si>
  <si>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</si>
  <si>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</si>
  <si>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</si>
  <si>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</si>
  <si>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</si>
  <si>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</si>
  <si>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</si>
  <si>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</si>
  <si>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</si>
  <si>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</si>
  <si>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</si>
  <si>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</si>
  <si>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</si>
  <si>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</si>
  <si>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</si>
  <si>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</si>
  <si>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</si>
  <si>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</si>
  <si>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</si>
  <si>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</si>
  <si>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</si>
  <si>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</si>
  <si>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</si>
  <si>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</si>
  <si>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</si>
  <si>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</si>
  <si>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</si>
  <si>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</si>
  <si>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</si>
  <si>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</si>
  <si>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</si>
  <si>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</si>
  <si>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</si>
  <si>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</si>
  <si>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</si>
  <si>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</si>
  <si>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</si>
  <si>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</si>
  <si>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</si>
  <si>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</si>
  <si>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</si>
  <si>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</si>
  <si>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</si>
  <si>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</si>
  <si>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</si>
  <si>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</si>
  <si>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</si>
  <si>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</si>
  <si>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</si>
  <si>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</si>
  <si>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</si>
  <si>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</si>
  <si>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</si>
  <si>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</si>
  <si>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</si>
  <si>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</si>
  <si>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</si>
  <si>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</si>
  <si>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</si>
  <si>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</si>
  <si>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</si>
  <si>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</si>
  <si>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</si>
  <si>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</si>
  <si>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</si>
  <si>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</si>
  <si>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</si>
  <si>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</si>
  <si>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</si>
  <si>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</si>
  <si>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</si>
  <si>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</si>
  <si>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</si>
  <si>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</si>
  <si>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</si>
  <si>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</si>
  <si>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</si>
  <si>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</si>
  <si>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</si>
  <si>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</si>
  <si>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</si>
  <si>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</si>
  <si>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</si>
  <si>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</si>
  <si>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</si>
  <si>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</si>
  <si>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</si>
  <si>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</si>
  <si>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</si>
  <si>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</si>
  <si>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</si>
  <si>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</si>
  <si>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</si>
  <si>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</si>
  <si>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</si>
  <si>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</si>
  <si>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</si>
  <si>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</si>
  <si>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</si>
  <si>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</si>
  <si>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</si>
  <si>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</si>
  <si>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</si>
  <si>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</si>
  <si>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</si>
  <si>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</si>
  <si>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</si>
  <si>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</si>
  <si>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</si>
  <si>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</si>
  <si>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</si>
  <si>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</si>
  <si>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</si>
  <si>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</si>
  <si>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</si>
  <si>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</si>
  <si>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</si>
  <si>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</si>
  <si>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</si>
  <si>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</si>
  <si>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</si>
  <si>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</si>
  <si>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</si>
  <si>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</si>
  <si>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</si>
  <si>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</si>
  <si>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</si>
  <si>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</si>
  <si>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</si>
  <si>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</si>
  <si>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</si>
  <si>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</si>
  <si>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</si>
  <si>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</si>
  <si>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</si>
  <si>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</si>
  <si>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</si>
  <si>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</si>
  <si>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</si>
  <si>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</si>
  <si>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</si>
  <si>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</si>
  <si>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</si>
  <si>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</si>
  <si>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</si>
  <si>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</si>
  <si>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</si>
  <si>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</si>
  <si>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</si>
  <si>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</si>
  <si>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</si>
  <si>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</si>
  <si>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</si>
  <si>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</si>
  <si>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</si>
  <si>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</si>
  <si>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</si>
  <si>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</si>
  <si>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</si>
  <si>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</si>
  <si>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</si>
  <si>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</si>
  <si>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</si>
  <si>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</si>
  <si>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</si>
  <si>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</si>
  <si>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</si>
  <si>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</si>
  <si>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</si>
  <si>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</si>
  <si>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</si>
  <si>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</si>
  <si>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</si>
  <si>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</si>
  <si>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</si>
  <si>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</si>
  <si>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</si>
  <si>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</si>
  <si>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</si>
  <si>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</si>
  <si>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</si>
  <si>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</si>
  <si>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</si>
  <si>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</si>
  <si>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</si>
  <si>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</si>
  <si>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</si>
  <si>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</si>
  <si>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</si>
  <si>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</si>
  <si>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</si>
  <si>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</si>
  <si>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</si>
  <si>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</si>
  <si>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</si>
  <si>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</si>
  <si>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</si>
  <si>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</si>
  <si>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</si>
  <si>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</si>
  <si>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</si>
  <si>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</si>
  <si>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</si>
  <si>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</si>
  <si>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</si>
  <si>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</si>
  <si>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</si>
  <si>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</si>
  <si>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</si>
  <si>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</si>
  <si>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</si>
  <si>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</si>
  <si>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</si>
  <si>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</si>
  <si>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</si>
  <si>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</si>
  <si>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</si>
  <si>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</si>
  <si>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</si>
  <si>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</si>
  <si>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</si>
  <si>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</si>
  <si>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</si>
  <si>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</si>
  <si>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</si>
  <si>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</si>
  <si>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</si>
  <si>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</si>
  <si>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</si>
  <si>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</si>
  <si>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</si>
  <si>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</si>
  <si>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</si>
  <si>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</si>
  <si>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</si>
  <si>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</si>
  <si>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</si>
  <si>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</si>
  <si>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</si>
  <si>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</si>
  <si>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</si>
  <si>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</si>
  <si>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</si>
  <si>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</si>
  <si>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</si>
  <si>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</si>
  <si>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</si>
  <si>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</si>
  <si>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</si>
  <si>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</si>
  <si>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</si>
  <si>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</si>
  <si>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</si>
  <si>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</si>
  <si>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</si>
  <si>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</si>
  <si>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</si>
  <si>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</si>
  <si>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</si>
  <si>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</si>
  <si>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</si>
  <si>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</si>
  <si>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</si>
  <si>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</si>
  <si>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</si>
  <si>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</si>
  <si>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</si>
  <si>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</si>
  <si>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</si>
  <si>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</si>
  <si>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</si>
  <si>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</si>
  <si>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</si>
  <si>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</si>
  <si>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</si>
  <si>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</si>
  <si>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</si>
  <si>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</si>
  <si>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</si>
  <si>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</si>
  <si>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</si>
  <si>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</si>
  <si>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</si>
  <si>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</si>
  <si>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</si>
  <si>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</si>
  <si>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</si>
  <si>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</si>
  <si>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</si>
  <si>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</si>
  <si>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</si>
  <si>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</si>
  <si>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</si>
  <si>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</si>
  <si>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</si>
  <si>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</si>
  <si>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</si>
  <si>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</si>
  <si>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</si>
  <si>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</si>
  <si>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</si>
  <si>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</si>
  <si>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</si>
  <si>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</si>
  <si>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</si>
  <si>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</si>
  <si>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</si>
  <si>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</si>
  <si>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</si>
  <si>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</si>
  <si>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</si>
  <si>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</si>
  <si>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</si>
  <si>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</si>
  <si>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</si>
  <si>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</si>
  <si>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</si>
  <si>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</si>
  <si>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</si>
  <si>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</si>
  <si>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</si>
  <si>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</si>
  <si>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</si>
  <si>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</si>
  <si>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</si>
  <si>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</si>
  <si>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</si>
  <si>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</si>
  <si>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</si>
  <si>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</si>
  <si>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</si>
  <si>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</si>
  <si>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</si>
  <si>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</si>
  <si>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</si>
  <si>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</si>
  <si>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</si>
  <si>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</si>
  <si>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</si>
  <si>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</si>
  <si>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</si>
  <si>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</si>
  <si>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</si>
  <si>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</si>
  <si>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</si>
  <si>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</si>
  <si>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</si>
  <si>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</si>
  <si>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</si>
  <si>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</si>
  <si>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</si>
  <si>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</si>
  <si>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</si>
  <si>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</si>
  <si>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</si>
  <si>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</si>
  <si>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</si>
  <si>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</si>
  <si>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</si>
  <si>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</si>
  <si>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</si>
  <si>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</si>
  <si>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</si>
  <si>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</si>
  <si>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</si>
  <si>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</si>
  <si>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</si>
  <si>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</si>
  <si>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</si>
  <si>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</si>
  <si>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</si>
  <si>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</si>
  <si>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</si>
  <si>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</si>
  <si>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</si>
  <si>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</si>
  <si>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</si>
  <si>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</si>
  <si>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</si>
  <si>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</si>
  <si>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</si>
  <si>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</si>
  <si>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</si>
  <si>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</si>
  <si>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</si>
  <si>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</si>
  <si>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</si>
  <si>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</si>
  <si>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</si>
  <si>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</si>
  <si>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</si>
  <si>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</si>
  <si>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</si>
  <si>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</si>
  <si>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</si>
  <si>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</si>
  <si>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</si>
  <si>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</si>
  <si>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</si>
  <si>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</si>
  <si>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</si>
  <si>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</si>
  <si>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</si>
  <si>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</si>
  <si>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</si>
  <si>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</si>
  <si>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</si>
  <si>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</si>
  <si>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</si>
  <si>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</si>
  <si>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</si>
  <si>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</si>
  <si>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</si>
  <si>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</si>
  <si>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</si>
  <si>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</si>
  <si>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</si>
  <si>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</si>
  <si>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</si>
  <si>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</si>
  <si>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</si>
  <si>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</si>
  <si>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</si>
  <si>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</si>
  <si>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</si>
  <si>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</si>
  <si>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</si>
  <si>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</si>
  <si>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</si>
  <si>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</si>
  <si>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</si>
  <si>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</si>
  <si>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</si>
  <si>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</si>
  <si>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</si>
  <si>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</si>
  <si>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</si>
  <si>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</si>
  <si>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</si>
  <si>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</si>
  <si>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</si>
  <si>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</si>
  <si>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</si>
  <si>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</si>
  <si>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</si>
  <si>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</si>
  <si>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</si>
  <si>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</si>
  <si>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</si>
  <si>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</si>
  <si>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</si>
  <si>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</si>
  <si>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</si>
  <si>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</si>
  <si>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</si>
  <si>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</si>
  <si>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</si>
  <si>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</si>
  <si>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</si>
  <si>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</si>
  <si>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</si>
  <si>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</si>
  <si>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</si>
  <si>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</si>
  <si>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</si>
  <si>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</si>
  <si>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</si>
  <si>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</si>
  <si>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</si>
  <si>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</si>
  <si>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</si>
  <si>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</si>
  <si>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</si>
  <si>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</si>
  <si>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</si>
  <si>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</si>
  <si>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</si>
  <si>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</si>
  <si>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</si>
  <si>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</si>
  <si>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</si>
  <si>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</si>
  <si>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</si>
  <si>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</si>
  <si>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</si>
  <si>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</si>
  <si>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</si>
  <si>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</si>
  <si>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</si>
  <si>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</si>
  <si>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</si>
  <si>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</si>
  <si>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</si>
  <si>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</si>
  <si>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</si>
  <si>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</si>
  <si>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</si>
  <si>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</si>
  <si>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</si>
  <si>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</si>
  <si>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</si>
  <si>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</si>
  <si>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</si>
  <si>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</si>
  <si>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</si>
  <si>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</si>
  <si>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</si>
  <si>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</si>
  <si>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</si>
  <si>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</si>
  <si>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</si>
  <si>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</si>
  <si>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</si>
  <si>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</si>
  <si>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</si>
  <si>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</si>
  <si>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</si>
  <si>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CS</t>
  </si>
  <si>
    <t>National Australia Bank Limited</t>
  </si>
  <si>
    <t>F8SB4JFBSYQFRQEH3Z21</t>
  </si>
  <si>
    <t>Natixis</t>
  </si>
  <si>
    <t>KX1WK48MPD4Y2NCUIZ63</t>
  </si>
  <si>
    <t>Cover Pool Swap, IRS and CS</t>
  </si>
  <si>
    <t>Santander UK PLC</t>
  </si>
  <si>
    <t>Reporting Date: 30/09/2021</t>
  </si>
  <si>
    <t>Cut-off Date: 30/09/2021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</si>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</sst>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B4" sqref="B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2587</v>
      </c>
      <c r="G8" s="7"/>
      <c r="H8" s="7"/>
      <c r="I8" s="7"/>
      <c r="J8" s="8"/>
    </row>
    <row r="9" spans="2:10" ht="21" x14ac:dyDescent="0.25">
      <c r="B9" s="6"/>
      <c r="C9" s="7"/>
      <c r="D9" s="7"/>
      <c r="E9" s="7"/>
      <c r="F9" s="11" t="s">
        <v>2588</v>
      </c>
      <c r="G9" s="7"/>
      <c r="H9" s="7"/>
      <c r="I9" s="7"/>
      <c r="J9" s="8"/>
    </row>
    <row r="10" spans="2:10" ht="21" x14ac:dyDescent="0.25">
      <c r="B10" s="6"/>
      <c r="C10" s="7"/>
      <c r="D10" s="7"/>
      <c r="E10" s="7"/>
      <c r="F10" s="11" t="s">
        <v>2589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276" sqref="C276"/>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44469</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19737.731691000001</v>
      </c>
      <c r="F38" s="41"/>
      <c r="H38" s="22"/>
      <c r="L38" s="22"/>
      <c r="M38" s="22"/>
    </row>
    <row r="39" spans="1:14" x14ac:dyDescent="0.25">
      <c r="A39" s="24" t="s">
        <v>66</v>
      </c>
      <c r="B39" s="41" t="s">
        <v>67</v>
      </c>
      <c r="C39" s="307">
        <v>12804.697381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0.54144460456265442</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16988.917031000001</v>
      </c>
      <c r="E53" s="49"/>
      <c r="F53" s="158">
        <f>IF($C$58=0,"",IF(C53="[for completion]","",C53/$C$58))</f>
        <v>0.86073300098342087</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2748.81466</v>
      </c>
      <c r="E56" s="49"/>
      <c r="F56" s="166">
        <f t="shared" si="0"/>
        <v>0.13926699901657913</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19737.731691000001</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18.07</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126.5</v>
      </c>
      <c r="D70" s="313" t="s">
        <v>1194</v>
      </c>
      <c r="E70" s="20"/>
      <c r="F70" s="158">
        <f t="shared" ref="F70:F76" si="2">IF($C$77=0,"",IF(C70="[for completion]","",C70/$C$77))</f>
        <v>7.4460339127112923E-3</v>
      </c>
      <c r="G70" s="158" t="str">
        <f>IF($D$77=0,"",IF(D70="[Mark as ND1 if not relevant]","",D70/$D$77))</f>
        <v/>
      </c>
      <c r="H70" s="22"/>
      <c r="L70" s="22"/>
      <c r="M70" s="22"/>
      <c r="N70" s="54"/>
    </row>
    <row r="71" spans="1:14" x14ac:dyDescent="0.25">
      <c r="A71" s="24" t="s">
        <v>115</v>
      </c>
      <c r="B71" s="139" t="s">
        <v>1516</v>
      </c>
      <c r="C71" s="312">
        <v>247.99</v>
      </c>
      <c r="D71" s="313" t="s">
        <v>1194</v>
      </c>
      <c r="E71" s="20"/>
      <c r="F71" s="158">
        <f t="shared" si="2"/>
        <v>1.459716956532232E-2</v>
      </c>
      <c r="G71" s="158" t="str">
        <f t="shared" ref="G71:G76" si="3">IF($D$77=0,"",IF(D71="[Mark as ND1 if not relevant]","",D71/$D$77))</f>
        <v/>
      </c>
      <c r="H71" s="22"/>
      <c r="L71" s="22"/>
      <c r="M71" s="22"/>
      <c r="N71" s="54"/>
    </row>
    <row r="72" spans="1:14" x14ac:dyDescent="0.25">
      <c r="A72" s="24" t="s">
        <v>116</v>
      </c>
      <c r="B72" s="138" t="s">
        <v>1517</v>
      </c>
      <c r="C72" s="312">
        <v>203.56</v>
      </c>
      <c r="D72" s="313" t="s">
        <v>1194</v>
      </c>
      <c r="E72" s="20"/>
      <c r="F72" s="158">
        <f t="shared" si="2"/>
        <v>1.198193409700799E-2</v>
      </c>
      <c r="G72" s="158" t="str">
        <f t="shared" si="3"/>
        <v/>
      </c>
      <c r="H72" s="22"/>
      <c r="L72" s="22"/>
      <c r="M72" s="22"/>
      <c r="N72" s="54"/>
    </row>
    <row r="73" spans="1:14" x14ac:dyDescent="0.25">
      <c r="A73" s="24" t="s">
        <v>117</v>
      </c>
      <c r="B73" s="138" t="s">
        <v>1518</v>
      </c>
      <c r="C73" s="312">
        <v>276.14999999999998</v>
      </c>
      <c r="D73" s="313" t="s">
        <v>1194</v>
      </c>
      <c r="E73" s="20"/>
      <c r="F73" s="158">
        <f t="shared" si="2"/>
        <v>1.625472146241283E-2</v>
      </c>
      <c r="G73" s="158" t="str">
        <f t="shared" si="3"/>
        <v/>
      </c>
      <c r="H73" s="22"/>
      <c r="L73" s="22"/>
      <c r="M73" s="22"/>
      <c r="N73" s="54"/>
    </row>
    <row r="74" spans="1:14" x14ac:dyDescent="0.25">
      <c r="A74" s="24" t="s">
        <v>118</v>
      </c>
      <c r="B74" s="138" t="s">
        <v>1519</v>
      </c>
      <c r="C74" s="312">
        <v>367.39</v>
      </c>
      <c r="D74" s="313" t="s">
        <v>1194</v>
      </c>
      <c r="E74" s="20"/>
      <c r="F74" s="158">
        <f t="shared" si="2"/>
        <v>2.1625283788071159E-2</v>
      </c>
      <c r="G74" s="158" t="str">
        <f t="shared" si="3"/>
        <v/>
      </c>
      <c r="H74" s="22"/>
      <c r="L74" s="22"/>
      <c r="M74" s="22"/>
      <c r="N74" s="54"/>
    </row>
    <row r="75" spans="1:14" x14ac:dyDescent="0.25">
      <c r="A75" s="24" t="s">
        <v>119</v>
      </c>
      <c r="B75" s="138" t="s">
        <v>1520</v>
      </c>
      <c r="C75" s="312">
        <v>2669.6</v>
      </c>
      <c r="D75" s="313" t="s">
        <v>1194</v>
      </c>
      <c r="E75" s="20"/>
      <c r="F75" s="158">
        <f t="shared" si="2"/>
        <v>0.15713780342588193</v>
      </c>
      <c r="G75" s="158" t="str">
        <f t="shared" si="3"/>
        <v/>
      </c>
      <c r="H75" s="22"/>
      <c r="L75" s="22"/>
      <c r="M75" s="22"/>
      <c r="N75" s="54"/>
    </row>
    <row r="76" spans="1:14" x14ac:dyDescent="0.25">
      <c r="A76" s="24" t="s">
        <v>120</v>
      </c>
      <c r="B76" s="138" t="s">
        <v>1521</v>
      </c>
      <c r="C76" s="312">
        <v>13097.72</v>
      </c>
      <c r="D76" s="313" t="s">
        <v>1194</v>
      </c>
      <c r="E76" s="20"/>
      <c r="F76" s="158">
        <f t="shared" si="2"/>
        <v>0.77095705374859247</v>
      </c>
      <c r="G76" s="158" t="str">
        <f t="shared" si="3"/>
        <v/>
      </c>
      <c r="H76" s="22"/>
      <c r="L76" s="22"/>
      <c r="M76" s="22"/>
      <c r="N76" s="54"/>
    </row>
    <row r="77" spans="1:14" x14ac:dyDescent="0.25">
      <c r="A77" s="24" t="s">
        <v>121</v>
      </c>
      <c r="B77" s="58" t="s">
        <v>100</v>
      </c>
      <c r="C77" s="151">
        <f>SUM(C70:C76)</f>
        <v>16988.91</v>
      </c>
      <c r="D77" s="151">
        <f>SUM(D70:D76)</f>
        <v>0</v>
      </c>
      <c r="E77" s="41"/>
      <c r="F77" s="159">
        <f>SUM(F70:F76)</f>
        <v>1</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3.42</v>
      </c>
      <c r="D89" s="312">
        <v>4.3365227928898822</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826.9973</v>
      </c>
      <c r="D93" s="312">
        <v>105.3973</v>
      </c>
      <c r="E93" s="20"/>
      <c r="F93" s="158">
        <f>IF($C$100=0,"",IF(C93="[for completion]","",IF(C93="","",C93/$C$100)))</f>
        <v>6.4585462302851754E-2</v>
      </c>
      <c r="G93" s="158">
        <f>IF($D$100=0,"",IF(D93="[Mark as ND1 if not relevant]","",IF(D93="","",D93/$D$100)))</f>
        <v>8.2311433737115667E-3</v>
      </c>
      <c r="H93" s="22"/>
      <c r="L93" s="22"/>
      <c r="M93" s="22"/>
      <c r="N93" s="54"/>
    </row>
    <row r="94" spans="1:14" x14ac:dyDescent="0.25">
      <c r="A94" s="24" t="s">
        <v>143</v>
      </c>
      <c r="B94" s="139" t="s">
        <v>1516</v>
      </c>
      <c r="C94" s="312">
        <v>2913.4094070000001</v>
      </c>
      <c r="D94" s="312">
        <v>784.03750000000002</v>
      </c>
      <c r="E94" s="20"/>
      <c r="F94" s="158">
        <f t="shared" ref="F94:F99" si="6">IF($C$100=0,"",IF(C94="[for completion]","",IF(C94="","",C94/$C$100)))</f>
        <v>0.22752661154827492</v>
      </c>
      <c r="G94" s="158">
        <f t="shared" ref="G94:G99" si="7">IF($D$100=0,"",IF(D94="[Mark as ND1 if not relevant]","",IF(D94="","",D94/$D$100)))</f>
        <v>6.1230459156604418E-2</v>
      </c>
      <c r="H94" s="22"/>
      <c r="L94" s="22"/>
      <c r="M94" s="22"/>
      <c r="N94" s="54"/>
    </row>
    <row r="95" spans="1:14" x14ac:dyDescent="0.25">
      <c r="A95" s="24" t="s">
        <v>144</v>
      </c>
      <c r="B95" s="139" t="s">
        <v>1517</v>
      </c>
      <c r="C95" s="312">
        <v>2400.4488740000002</v>
      </c>
      <c r="D95" s="312">
        <v>2996.9483070000001</v>
      </c>
      <c r="E95" s="20"/>
      <c r="F95" s="158">
        <f t="shared" si="6"/>
        <v>0.18746627136708902</v>
      </c>
      <c r="G95" s="158">
        <f t="shared" si="7"/>
        <v>0.23405069388418059</v>
      </c>
      <c r="H95" s="22"/>
      <c r="L95" s="22"/>
      <c r="M95" s="22"/>
      <c r="N95" s="54"/>
    </row>
    <row r="96" spans="1:14" x14ac:dyDescent="0.25">
      <c r="A96" s="24" t="s">
        <v>145</v>
      </c>
      <c r="B96" s="139" t="s">
        <v>1518</v>
      </c>
      <c r="C96" s="312">
        <v>2062.0300000000002</v>
      </c>
      <c r="D96" s="312">
        <v>2340.8224740000001</v>
      </c>
      <c r="E96" s="20"/>
      <c r="F96" s="158">
        <f t="shared" si="6"/>
        <v>0.16103699592773688</v>
      </c>
      <c r="G96" s="158">
        <f t="shared" si="7"/>
        <v>0.1828096677609409</v>
      </c>
      <c r="H96" s="22"/>
      <c r="L96" s="22"/>
      <c r="M96" s="22"/>
      <c r="N96" s="54"/>
    </row>
    <row r="97" spans="1:14" x14ac:dyDescent="0.25">
      <c r="A97" s="24" t="s">
        <v>146</v>
      </c>
      <c r="B97" s="139" t="s">
        <v>1519</v>
      </c>
      <c r="C97" s="312">
        <v>1086.22</v>
      </c>
      <c r="D97" s="312">
        <v>2061.9</v>
      </c>
      <c r="E97" s="20"/>
      <c r="F97" s="158">
        <f t="shared" si="6"/>
        <v>8.482980641243161E-2</v>
      </c>
      <c r="G97" s="158">
        <f t="shared" si="7"/>
        <v>0.16102684340353957</v>
      </c>
      <c r="H97" s="22"/>
      <c r="L97" s="22"/>
      <c r="M97" s="22"/>
    </row>
    <row r="98" spans="1:14" x14ac:dyDescent="0.25">
      <c r="A98" s="24" t="s">
        <v>147</v>
      </c>
      <c r="B98" s="139" t="s">
        <v>1520</v>
      </c>
      <c r="C98" s="312">
        <v>3442.4198000000001</v>
      </c>
      <c r="D98" s="312">
        <v>4442.4197999999997</v>
      </c>
      <c r="E98" s="20"/>
      <c r="F98" s="158">
        <f t="shared" si="6"/>
        <v>0.26884038705264268</v>
      </c>
      <c r="G98" s="158">
        <f t="shared" si="7"/>
        <v>0.34693672703204975</v>
      </c>
      <c r="H98" s="22"/>
      <c r="L98" s="22"/>
      <c r="M98" s="22"/>
    </row>
    <row r="99" spans="1:14" x14ac:dyDescent="0.25">
      <c r="A99" s="24" t="s">
        <v>148</v>
      </c>
      <c r="B99" s="139" t="s">
        <v>1521</v>
      </c>
      <c r="C99" s="312">
        <v>73.171999999999997</v>
      </c>
      <c r="D99" s="312">
        <v>73.171999999999997</v>
      </c>
      <c r="E99" s="20"/>
      <c r="F99" s="158">
        <f t="shared" si="6"/>
        <v>5.7144653889731776E-3</v>
      </c>
      <c r="G99" s="158">
        <f t="shared" si="7"/>
        <v>5.7144653889731776E-3</v>
      </c>
      <c r="H99" s="22"/>
      <c r="L99" s="22"/>
      <c r="M99" s="22"/>
    </row>
    <row r="100" spans="1:14" x14ac:dyDescent="0.25">
      <c r="A100" s="24" t="s">
        <v>149</v>
      </c>
      <c r="B100" s="58" t="s">
        <v>100</v>
      </c>
      <c r="C100" s="151">
        <f>SUM(C93:C99)</f>
        <v>12804.697381</v>
      </c>
      <c r="D100" s="151">
        <f>SUM(D93:D99)</f>
        <v>12804.697381</v>
      </c>
      <c r="E100" s="41"/>
      <c r="F100" s="159">
        <f>SUM(F93:F99)</f>
        <v>1.0000000000000002</v>
      </c>
      <c r="G100" s="159">
        <f>SUM(G93:G99)</f>
        <v>1</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19737.731691000001</v>
      </c>
      <c r="D119" s="312">
        <f>C38</f>
        <v>19737.731691000001</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19737.731691000001</v>
      </c>
      <c r="D129" s="149">
        <f>SUM(D112:D128)</f>
        <v>19737.731691000001</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6144.8258152699991</v>
      </c>
      <c r="D138" s="312">
        <v>6020.2254739999998</v>
      </c>
      <c r="E138" s="50"/>
      <c r="F138" s="158">
        <f>IF($C$155=0,"",IF(C138="[for completion]","",IF(C138="","",C138/$C$155)))</f>
        <v>0.476616219019247</v>
      </c>
      <c r="G138" s="158">
        <f>IF($D$155=0,"",IF(D138="[for completion]","",IF(D138="","",D138/$D$155)))</f>
        <v>0.47015757537019148</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5825</v>
      </c>
      <c r="D145" s="312">
        <v>5825</v>
      </c>
      <c r="E145" s="41"/>
      <c r="F145" s="158">
        <f t="shared" si="18"/>
        <v>0.45180930416090659</v>
      </c>
      <c r="G145" s="158">
        <f t="shared" si="19"/>
        <v>0.45491118038004658</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922.78163295000002</v>
      </c>
      <c r="D153" s="312">
        <v>959.47190699999999</v>
      </c>
      <c r="E153" s="41"/>
      <c r="F153" s="158">
        <f t="shared" si="22"/>
        <v>7.1574476819846286E-2</v>
      </c>
      <c r="G153" s="158">
        <f t="shared" si="23"/>
        <v>7.4931244249762108E-2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12892.60744822</v>
      </c>
      <c r="D155" s="149">
        <f>SUM(D138:D154)</f>
        <v>12804.697380999998</v>
      </c>
      <c r="E155" s="41"/>
      <c r="F155" s="143">
        <f>SUM(F138:F154)</f>
        <v>0.99999999999999989</v>
      </c>
      <c r="G155" s="143">
        <f>SUM(G138:G154)</f>
        <v>1.0000000000000002</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8817.6074482200002</v>
      </c>
      <c r="D164" s="312">
        <v>8729.697381</v>
      </c>
      <c r="E164" s="62"/>
      <c r="F164" s="158">
        <f>IF($C$167=0,"",IF(C164="[for completion]","",IF(C164="","",C164/$C$167)))</f>
        <v>0.6839273966599666</v>
      </c>
      <c r="G164" s="158">
        <f>IF($D$167=0,"",IF(D164="[for completion]","",IF(D164="","",D164/$D$167)))</f>
        <v>0.68175741458391592</v>
      </c>
      <c r="H164" s="22"/>
      <c r="L164" s="22"/>
      <c r="M164" s="22"/>
      <c r="N164" s="54"/>
    </row>
    <row r="165" spans="1:14" x14ac:dyDescent="0.25">
      <c r="A165" s="24" t="s">
        <v>224</v>
      </c>
      <c r="B165" s="22" t="s">
        <v>225</v>
      </c>
      <c r="C165" s="312">
        <v>4075</v>
      </c>
      <c r="D165" s="312">
        <v>4075</v>
      </c>
      <c r="E165" s="62"/>
      <c r="F165" s="158">
        <f t="shared" ref="F165:F166" si="26">IF($C$167=0,"",IF(C165="[for completion]","",IF(C165="","",C165/$C$167)))</f>
        <v>0.3160726033400334</v>
      </c>
      <c r="G165" s="158">
        <f t="shared" ref="G165:G166" si="27">IF($D$167=0,"",IF(D165="[for completion]","",IF(D165="","",D165/$D$167)))</f>
        <v>0.31824258541608402</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12892.60744822</v>
      </c>
      <c r="D167" s="161">
        <f>SUM(D164:D166)</f>
        <v>12804.697381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2748.81466</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2748.81466</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2748.81466</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2748.81466</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2748.81466</v>
      </c>
      <c r="E217" s="62"/>
      <c r="F217" s="158">
        <f>IF($C$38=0,"",IF(C217="[for completion]","",IF(C217="","",C217/$C$38)))</f>
        <v>0.13926699901657913</v>
      </c>
      <c r="G217" s="158">
        <f>IF($C$39=0,"",IF(C217="[for completion]","",IF(C217="","",C217/$C$39)))</f>
        <v>0.21467236422773842</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2748.81466</v>
      </c>
      <c r="E220" s="62"/>
      <c r="F220" s="143">
        <f>SUM(F217:F219)</f>
        <v>0.13926699901657913</v>
      </c>
      <c r="G220" s="143">
        <f>SUM(G217:G219)</f>
        <v>0.21467236422773842</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t="e">
        <v>#VALUE!</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election activeCell="C12" sqref="C12"/>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16988.919999999998</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16988.919999999998</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174413</v>
      </c>
      <c r="D28" s="312">
        <v>0</v>
      </c>
      <c r="F28" s="107">
        <f>IF(AND(C28="[For completion]",D28="[For completion]"),"[For completion]",SUM(C28:D28))</f>
        <v>174413</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2590</v>
      </c>
      <c r="C99" s="315">
        <v>0.12472444270431327</v>
      </c>
      <c r="D99" s="228">
        <v>0</v>
      </c>
      <c r="E99" s="141"/>
      <c r="F99" s="315">
        <v>0.12472444270431327</v>
      </c>
      <c r="G99" s="107"/>
    </row>
    <row r="100" spans="1:7" x14ac:dyDescent="0.25">
      <c r="A100" s="107" t="s">
        <v>561</v>
      </c>
      <c r="B100" s="294" t="s">
        <v>2591</v>
      </c>
      <c r="C100" s="315">
        <v>4.6416638813063932E-2</v>
      </c>
      <c r="D100" s="228">
        <v>0</v>
      </c>
      <c r="E100" s="141"/>
      <c r="F100" s="315">
        <v>4.6416638813063932E-2</v>
      </c>
      <c r="G100" s="107"/>
    </row>
    <row r="101" spans="1:7" x14ac:dyDescent="0.25">
      <c r="A101" s="107" t="s">
        <v>562</v>
      </c>
      <c r="B101" s="294" t="s">
        <v>2592</v>
      </c>
      <c r="C101" s="315">
        <v>0.19795610123197774</v>
      </c>
      <c r="D101" s="228">
        <v>0</v>
      </c>
      <c r="E101" s="141"/>
      <c r="F101" s="315">
        <v>0.19795610123197774</v>
      </c>
      <c r="G101" s="107"/>
    </row>
    <row r="102" spans="1:7" x14ac:dyDescent="0.25">
      <c r="A102" s="107" t="s">
        <v>563</v>
      </c>
      <c r="B102" s="294" t="s">
        <v>2593</v>
      </c>
      <c r="C102" s="315">
        <v>1.8964289369314262E-2</v>
      </c>
      <c r="D102" s="228">
        <v>0</v>
      </c>
      <c r="E102" s="141"/>
      <c r="F102" s="315">
        <v>1.8964289369314262E-2</v>
      </c>
      <c r="G102" s="107"/>
    </row>
    <row r="103" spans="1:7" x14ac:dyDescent="0.25">
      <c r="A103" s="107" t="s">
        <v>564</v>
      </c>
      <c r="B103" s="294" t="s">
        <v>2594</v>
      </c>
      <c r="C103" s="315">
        <v>7.1764541266787898E-2</v>
      </c>
      <c r="D103" s="228">
        <v>0</v>
      </c>
      <c r="E103" s="141"/>
      <c r="F103" s="315">
        <v>7.1764541266787898E-2</v>
      </c>
      <c r="G103" s="107"/>
    </row>
    <row r="104" spans="1:7" x14ac:dyDescent="0.25">
      <c r="A104" s="107" t="s">
        <v>565</v>
      </c>
      <c r="B104" s="294" t="s">
        <v>2595</v>
      </c>
      <c r="C104" s="315">
        <v>3.6102811054724529E-2</v>
      </c>
      <c r="D104" s="228">
        <v>0</v>
      </c>
      <c r="E104" s="141"/>
      <c r="F104" s="315">
        <v>3.6102811054724529E-2</v>
      </c>
      <c r="G104" s="107"/>
    </row>
    <row r="105" spans="1:7" x14ac:dyDescent="0.25">
      <c r="A105" s="107" t="s">
        <v>566</v>
      </c>
      <c r="B105" s="294" t="s">
        <v>2596</v>
      </c>
      <c r="C105" s="315">
        <v>0.22085723824363243</v>
      </c>
      <c r="D105" s="228">
        <v>0</v>
      </c>
      <c r="E105" s="141"/>
      <c r="F105" s="315">
        <v>0.22085723824363243</v>
      </c>
      <c r="G105" s="107"/>
    </row>
    <row r="106" spans="1:7" x14ac:dyDescent="0.25">
      <c r="A106" s="107" t="s">
        <v>567</v>
      </c>
      <c r="B106" s="294" t="s">
        <v>2597</v>
      </c>
      <c r="C106" s="315">
        <v>8.294030517933601E-2</v>
      </c>
      <c r="D106" s="228">
        <v>0</v>
      </c>
      <c r="E106" s="141"/>
      <c r="F106" s="315">
        <v>8.294030517933601E-2</v>
      </c>
      <c r="G106" s="107"/>
    </row>
    <row r="107" spans="1:7" x14ac:dyDescent="0.25">
      <c r="A107" s="107" t="s">
        <v>568</v>
      </c>
      <c r="B107" s="294" t="s">
        <v>2598</v>
      </c>
      <c r="C107" s="315">
        <v>7.6581674066362251E-2</v>
      </c>
      <c r="D107" s="228">
        <v>0</v>
      </c>
      <c r="E107" s="141"/>
      <c r="F107" s="315">
        <v>7.6581674066362251E-2</v>
      </c>
      <c r="G107" s="107"/>
    </row>
    <row r="108" spans="1:7" x14ac:dyDescent="0.25">
      <c r="A108" s="107" t="s">
        <v>569</v>
      </c>
      <c r="B108" s="294" t="s">
        <v>2599</v>
      </c>
      <c r="C108" s="315">
        <v>2.8673959332828937E-2</v>
      </c>
      <c r="D108" s="228">
        <v>0</v>
      </c>
      <c r="E108" s="141"/>
      <c r="F108" s="315">
        <v>2.8673959332828937E-2</v>
      </c>
      <c r="G108" s="107"/>
    </row>
    <row r="109" spans="1:7" x14ac:dyDescent="0.25">
      <c r="A109" s="107" t="s">
        <v>570</v>
      </c>
      <c r="B109" s="294" t="s">
        <v>2600</v>
      </c>
      <c r="C109" s="315">
        <v>5.0120326030714722E-2</v>
      </c>
      <c r="D109" s="228">
        <v>0</v>
      </c>
      <c r="E109" s="141"/>
      <c r="F109" s="315">
        <v>5.0120326030714722E-2</v>
      </c>
      <c r="G109" s="107"/>
    </row>
    <row r="110" spans="1:7" x14ac:dyDescent="0.25">
      <c r="A110" s="107" t="s">
        <v>571</v>
      </c>
      <c r="B110" s="294" t="s">
        <v>2601</v>
      </c>
      <c r="C110" s="315">
        <v>4.4897672706944031E-2</v>
      </c>
      <c r="D110" s="228">
        <v>0</v>
      </c>
      <c r="E110" s="141"/>
      <c r="F110" s="315">
        <v>4.4897672706944031E-2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0.67768082474416957</v>
      </c>
      <c r="D150" s="315">
        <v>0</v>
      </c>
      <c r="E150" s="142"/>
      <c r="F150" s="315">
        <v>0.67768082474416957</v>
      </c>
    </row>
    <row r="151" spans="1:7" x14ac:dyDescent="0.25">
      <c r="A151" s="107" t="s">
        <v>594</v>
      </c>
      <c r="B151" s="107" t="s">
        <v>595</v>
      </c>
      <c r="C151" s="315">
        <v>0.32231917525583043</v>
      </c>
      <c r="D151" s="315">
        <v>0</v>
      </c>
      <c r="E151" s="142"/>
      <c r="F151" s="315">
        <v>0.32231917525583043</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0.13534042918298711</v>
      </c>
      <c r="D160" s="315">
        <v>0</v>
      </c>
      <c r="E160" s="142"/>
      <c r="F160" s="315">
        <v>0.13534042918298711</v>
      </c>
    </row>
    <row r="161" spans="1:7" x14ac:dyDescent="0.25">
      <c r="A161" s="107" t="s">
        <v>606</v>
      </c>
      <c r="B161" s="107" t="s">
        <v>607</v>
      </c>
      <c r="C161" s="315">
        <v>0.68243517483499061</v>
      </c>
      <c r="D161" s="315">
        <v>0</v>
      </c>
      <c r="E161" s="142"/>
      <c r="F161" s="315">
        <v>0.68243517483499061</v>
      </c>
    </row>
    <row r="162" spans="1:7" x14ac:dyDescent="0.25">
      <c r="A162" s="107" t="s">
        <v>608</v>
      </c>
      <c r="B162" s="107" t="s">
        <v>98</v>
      </c>
      <c r="C162" s="315">
        <v>0.18222439598202228</v>
      </c>
      <c r="D162" s="315">
        <v>0</v>
      </c>
      <c r="E162" s="142"/>
      <c r="F162" s="315">
        <v>0.18222439598202228</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4.4927451149505875E-5</v>
      </c>
      <c r="D170" s="315">
        <v>0</v>
      </c>
      <c r="E170" s="142"/>
      <c r="F170" s="315">
        <v>4.4927451149505875E-5</v>
      </c>
    </row>
    <row r="171" spans="1:7" x14ac:dyDescent="0.25">
      <c r="A171" s="107" t="s">
        <v>618</v>
      </c>
      <c r="B171" s="129" t="s">
        <v>619</v>
      </c>
      <c r="C171" s="315">
        <v>0.15885642013682347</v>
      </c>
      <c r="D171" s="315">
        <v>0</v>
      </c>
      <c r="E171" s="142"/>
      <c r="F171" s="315">
        <v>0.15885642013682347</v>
      </c>
    </row>
    <row r="172" spans="1:7" x14ac:dyDescent="0.25">
      <c r="A172" s="107" t="s">
        <v>620</v>
      </c>
      <c r="B172" s="129" t="s">
        <v>621</v>
      </c>
      <c r="C172" s="315">
        <v>0.19143769073018108</v>
      </c>
      <c r="D172" s="315">
        <v>0</v>
      </c>
      <c r="E172" s="141"/>
      <c r="F172" s="315">
        <v>0.19143769073018108</v>
      </c>
    </row>
    <row r="173" spans="1:7" x14ac:dyDescent="0.25">
      <c r="A173" s="107" t="s">
        <v>622</v>
      </c>
      <c r="B173" s="129" t="s">
        <v>623</v>
      </c>
      <c r="C173" s="315">
        <v>0.2530595225108932</v>
      </c>
      <c r="D173" s="315">
        <v>0</v>
      </c>
      <c r="E173" s="141"/>
      <c r="F173" s="315">
        <v>0.2530595225108932</v>
      </c>
    </row>
    <row r="174" spans="1:7" x14ac:dyDescent="0.25">
      <c r="A174" s="107" t="s">
        <v>624</v>
      </c>
      <c r="B174" s="129" t="s">
        <v>625</v>
      </c>
      <c r="C174" s="315">
        <v>0.39660143917095275</v>
      </c>
      <c r="D174" s="315">
        <v>0</v>
      </c>
      <c r="E174" s="141"/>
      <c r="F174" s="315">
        <v>0.39660143917095275</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97.40625</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2602</v>
      </c>
      <c r="C190" s="312">
        <v>19.842811000000001</v>
      </c>
      <c r="D190" s="312">
        <v>37697</v>
      </c>
      <c r="E190" s="134"/>
      <c r="F190" s="166">
        <f>IF($C$214=0,"",IF(C190="[for completion]","",IF(C190="","",C190/$C$214)))</f>
        <v>1.1679856321991839E-3</v>
      </c>
      <c r="G190" s="166">
        <f>IF($D$214=0,"",IF(D190="[for completion]","",IF(D190="","",D190/$D$214)))</f>
        <v>0.21613641185003413</v>
      </c>
    </row>
    <row r="191" spans="1:7" x14ac:dyDescent="0.25">
      <c r="A191" s="107" t="s">
        <v>645</v>
      </c>
      <c r="B191" s="294" t="s">
        <v>2603</v>
      </c>
      <c r="C191" s="312">
        <v>45.144356999999999</v>
      </c>
      <c r="D191" s="312">
        <v>6080</v>
      </c>
      <c r="E191" s="134"/>
      <c r="F191" s="166">
        <f t="shared" ref="F191:F213" si="1">IF($C$214=0,"",IF(C191="[for completion]","",IF(C191="","",C191/$C$214)))</f>
        <v>2.6572827988368508E-3</v>
      </c>
      <c r="G191" s="166">
        <f t="shared" ref="G191:G213" si="2">IF($D$214=0,"",IF(D191="[for completion]","",IF(D191="","",D191/$D$214)))</f>
        <v>3.4859786827816736E-2</v>
      </c>
    </row>
    <row r="192" spans="1:7" x14ac:dyDescent="0.25">
      <c r="A192" s="107" t="s">
        <v>646</v>
      </c>
      <c r="B192" s="294" t="s">
        <v>2604</v>
      </c>
      <c r="C192" s="312">
        <v>236.862055</v>
      </c>
      <c r="D192" s="312">
        <v>13780</v>
      </c>
      <c r="E192" s="134"/>
      <c r="F192" s="166">
        <f t="shared" si="1"/>
        <v>1.3942151495227812E-2</v>
      </c>
      <c r="G192" s="166">
        <f t="shared" si="2"/>
        <v>7.9007872119624109E-2</v>
      </c>
    </row>
    <row r="193" spans="1:7" x14ac:dyDescent="0.25">
      <c r="A193" s="107" t="s">
        <v>647</v>
      </c>
      <c r="B193" s="294" t="s">
        <v>2605</v>
      </c>
      <c r="C193" s="312">
        <v>702.07875200000001</v>
      </c>
      <c r="D193" s="312">
        <v>18768</v>
      </c>
      <c r="E193" s="134"/>
      <c r="F193" s="166">
        <f t="shared" si="1"/>
        <v>4.1325691960092455E-2</v>
      </c>
      <c r="G193" s="166">
        <f t="shared" si="2"/>
        <v>0.10760665776060271</v>
      </c>
    </row>
    <row r="194" spans="1:7" x14ac:dyDescent="0.25">
      <c r="A194" s="107" t="s">
        <v>648</v>
      </c>
      <c r="B194" s="294" t="s">
        <v>2606</v>
      </c>
      <c r="C194" s="312">
        <v>1092.2618930000001</v>
      </c>
      <c r="D194" s="312">
        <v>17536</v>
      </c>
      <c r="E194" s="134"/>
      <c r="F194" s="166">
        <f t="shared" si="1"/>
        <v>6.4292614469929815E-2</v>
      </c>
      <c r="G194" s="166">
        <f t="shared" si="2"/>
        <v>0.10054296411391353</v>
      </c>
    </row>
    <row r="195" spans="1:7" x14ac:dyDescent="0.25">
      <c r="A195" s="107" t="s">
        <v>649</v>
      </c>
      <c r="B195" s="294" t="s">
        <v>2607</v>
      </c>
      <c r="C195" s="312">
        <v>1397.823506</v>
      </c>
      <c r="D195" s="312">
        <v>16030</v>
      </c>
      <c r="E195" s="134"/>
      <c r="F195" s="166">
        <f t="shared" si="1"/>
        <v>8.2278552739240909E-2</v>
      </c>
      <c r="G195" s="166">
        <f t="shared" si="2"/>
        <v>9.1908286652944454E-2</v>
      </c>
    </row>
    <row r="196" spans="1:7" x14ac:dyDescent="0.25">
      <c r="A196" s="107" t="s">
        <v>650</v>
      </c>
      <c r="B196" s="294" t="s">
        <v>2608</v>
      </c>
      <c r="C196" s="312">
        <v>2962.8571059999999</v>
      </c>
      <c r="D196" s="312">
        <v>24063</v>
      </c>
      <c r="E196" s="134"/>
      <c r="F196" s="166">
        <f t="shared" si="1"/>
        <v>0.17439940994586173</v>
      </c>
      <c r="G196" s="166">
        <f t="shared" si="2"/>
        <v>0.13796563329568323</v>
      </c>
    </row>
    <row r="197" spans="1:7" x14ac:dyDescent="0.25">
      <c r="A197" s="107" t="s">
        <v>651</v>
      </c>
      <c r="B197" s="294" t="s">
        <v>2609</v>
      </c>
      <c r="C197" s="312">
        <v>2567.068068</v>
      </c>
      <c r="D197" s="312">
        <v>14876</v>
      </c>
      <c r="E197" s="134"/>
      <c r="F197" s="166">
        <f t="shared" si="1"/>
        <v>0.15110251366609889</v>
      </c>
      <c r="G197" s="166">
        <f t="shared" si="2"/>
        <v>8.5291807376743703E-2</v>
      </c>
    </row>
    <row r="198" spans="1:7" x14ac:dyDescent="0.25">
      <c r="A198" s="107" t="s">
        <v>652</v>
      </c>
      <c r="B198" s="294" t="s">
        <v>2610</v>
      </c>
      <c r="C198" s="312">
        <v>2189.4718800000001</v>
      </c>
      <c r="D198" s="312">
        <v>9811</v>
      </c>
      <c r="E198" s="134"/>
      <c r="F198" s="166">
        <f t="shared" si="1"/>
        <v>0.12887648317287989</v>
      </c>
      <c r="G198" s="166">
        <f t="shared" si="2"/>
        <v>5.6251540882847034E-2</v>
      </c>
    </row>
    <row r="199" spans="1:7" x14ac:dyDescent="0.25">
      <c r="A199" s="107" t="s">
        <v>653</v>
      </c>
      <c r="B199" s="294" t="s">
        <v>2611</v>
      </c>
      <c r="C199" s="312">
        <v>1631.7395300000001</v>
      </c>
      <c r="D199" s="312">
        <v>5978</v>
      </c>
      <c r="E199" s="128"/>
      <c r="F199" s="166">
        <f t="shared" si="1"/>
        <v>9.6047295241155559E-2</v>
      </c>
      <c r="G199" s="166">
        <f t="shared" si="2"/>
        <v>3.4274968035639543E-2</v>
      </c>
    </row>
    <row r="200" spans="1:7" x14ac:dyDescent="0.25">
      <c r="A200" s="107" t="s">
        <v>654</v>
      </c>
      <c r="B200" s="294" t="s">
        <v>2612</v>
      </c>
      <c r="C200" s="312">
        <v>1136.243156</v>
      </c>
      <c r="D200" s="312">
        <v>3521</v>
      </c>
      <c r="E200" s="128"/>
      <c r="F200" s="166">
        <f t="shared" si="1"/>
        <v>6.6881435341628562E-2</v>
      </c>
      <c r="G200" s="166">
        <f t="shared" si="2"/>
        <v>2.0187715365253735E-2</v>
      </c>
    </row>
    <row r="201" spans="1:7" x14ac:dyDescent="0.25">
      <c r="A201" s="107" t="s">
        <v>655</v>
      </c>
      <c r="B201" s="294" t="s">
        <v>2613</v>
      </c>
      <c r="C201" s="312">
        <v>763.14577299999996</v>
      </c>
      <c r="D201" s="312">
        <v>2044</v>
      </c>
      <c r="E201" s="128"/>
      <c r="F201" s="166">
        <f t="shared" si="1"/>
        <v>4.4920213075533497E-2</v>
      </c>
      <c r="G201" s="166">
        <f t="shared" si="2"/>
        <v>1.1719309913825231E-2</v>
      </c>
    </row>
    <row r="202" spans="1:7" x14ac:dyDescent="0.25">
      <c r="A202" s="107" t="s">
        <v>656</v>
      </c>
      <c r="B202" s="294" t="s">
        <v>2614</v>
      </c>
      <c r="C202" s="312">
        <v>550.16368</v>
      </c>
      <c r="D202" s="312">
        <v>1300</v>
      </c>
      <c r="E202" s="128"/>
      <c r="F202" s="166">
        <f t="shared" si="1"/>
        <v>3.2383681606292049E-2</v>
      </c>
      <c r="G202" s="166">
        <f t="shared" si="2"/>
        <v>7.4535728414739724E-3</v>
      </c>
    </row>
    <row r="203" spans="1:7" x14ac:dyDescent="0.25">
      <c r="A203" s="107" t="s">
        <v>657</v>
      </c>
      <c r="B203" s="294" t="s">
        <v>2615</v>
      </c>
      <c r="C203" s="312">
        <v>449.31477899999999</v>
      </c>
      <c r="D203" s="312">
        <v>947</v>
      </c>
      <c r="E203" s="128"/>
      <c r="F203" s="166">
        <f t="shared" si="1"/>
        <v>2.6447523297316675E-2</v>
      </c>
      <c r="G203" s="166">
        <f t="shared" si="2"/>
        <v>5.4296411391352708E-3</v>
      </c>
    </row>
    <row r="204" spans="1:7" x14ac:dyDescent="0.25">
      <c r="A204" s="107" t="s">
        <v>658</v>
      </c>
      <c r="B204" s="294" t="s">
        <v>2616</v>
      </c>
      <c r="C204" s="312">
        <v>575.58697299999994</v>
      </c>
      <c r="D204" s="312">
        <v>1065</v>
      </c>
      <c r="E204" s="128"/>
      <c r="F204" s="166">
        <f t="shared" si="1"/>
        <v>3.3880145033131623E-2</v>
      </c>
      <c r="G204" s="166">
        <f t="shared" si="2"/>
        <v>6.106196212438293E-3</v>
      </c>
    </row>
    <row r="205" spans="1:7" x14ac:dyDescent="0.25">
      <c r="A205" s="107" t="s">
        <v>659</v>
      </c>
      <c r="B205" s="294" t="s">
        <v>2617</v>
      </c>
      <c r="C205" s="312">
        <v>284.132293</v>
      </c>
      <c r="D205" s="312">
        <v>441</v>
      </c>
      <c r="F205" s="166">
        <f t="shared" si="1"/>
        <v>1.6724567696976441E-2</v>
      </c>
      <c r="G205" s="166">
        <f t="shared" si="2"/>
        <v>2.5284812485307862E-3</v>
      </c>
    </row>
    <row r="206" spans="1:7" x14ac:dyDescent="0.25">
      <c r="A206" s="107" t="s">
        <v>660</v>
      </c>
      <c r="B206" s="294" t="s">
        <v>2618</v>
      </c>
      <c r="C206" s="312">
        <v>186.85706999999999</v>
      </c>
      <c r="D206" s="312">
        <v>251</v>
      </c>
      <c r="E206" s="123"/>
      <c r="F206" s="166">
        <f t="shared" si="1"/>
        <v>1.0998762878648451E-2</v>
      </c>
      <c r="G206" s="166">
        <f t="shared" si="2"/>
        <v>1.4391129101615132E-3</v>
      </c>
    </row>
    <row r="207" spans="1:7" x14ac:dyDescent="0.25">
      <c r="A207" s="107" t="s">
        <v>661</v>
      </c>
      <c r="B207" s="294" t="s">
        <v>2619</v>
      </c>
      <c r="C207" s="312">
        <v>121.855341</v>
      </c>
      <c r="D207" s="312">
        <v>144</v>
      </c>
      <c r="E207" s="123"/>
      <c r="F207" s="166">
        <f t="shared" si="1"/>
        <v>7.1726373594311879E-3</v>
      </c>
      <c r="G207" s="166">
        <f t="shared" si="2"/>
        <v>8.2562653013250158E-4</v>
      </c>
    </row>
    <row r="208" spans="1:7" x14ac:dyDescent="0.25">
      <c r="A208" s="107" t="s">
        <v>662</v>
      </c>
      <c r="B208" s="294" t="s">
        <v>2620</v>
      </c>
      <c r="C208" s="312">
        <v>76.468008999999995</v>
      </c>
      <c r="D208" s="312">
        <v>81</v>
      </c>
      <c r="E208" s="123"/>
      <c r="F208" s="166">
        <f t="shared" si="1"/>
        <v>4.501052589518586E-3</v>
      </c>
      <c r="G208" s="166">
        <f t="shared" si="2"/>
        <v>4.6441492319953214E-4</v>
      </c>
    </row>
    <row r="209" spans="1:7" x14ac:dyDescent="0.25">
      <c r="A209" s="107" t="s">
        <v>663</v>
      </c>
      <c r="B209" s="294" t="s">
        <v>2621</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16988.917031999998</v>
      </c>
      <c r="D214" s="171">
        <f>SUM(D190:D213)</f>
        <v>174413</v>
      </c>
      <c r="E214" s="123"/>
      <c r="F214" s="172">
        <f>SUM(F190:F213)</f>
        <v>1.0000000000000002</v>
      </c>
      <c r="G214" s="172">
        <f>SUM(G190:G213)</f>
        <v>0.99999999999999989</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0.58658999999999994</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3345.102809</v>
      </c>
      <c r="D219" s="312">
        <v>74134</v>
      </c>
      <c r="F219" s="166">
        <f t="shared" ref="F219:F233" si="3">IF($C$227=0,"",IF(C219="[for completion]","",C219/$C$227))</f>
        <v>0.19689911974372637</v>
      </c>
      <c r="G219" s="166">
        <f t="shared" ref="G219:G233" si="4">IF($D$227=0,"",IF(D219="[for completion]","",D219/$D$227))</f>
        <v>0.42504859156140884</v>
      </c>
    </row>
    <row r="220" spans="1:7" x14ac:dyDescent="0.25">
      <c r="A220" s="107" t="s">
        <v>675</v>
      </c>
      <c r="B220" s="107" t="s">
        <v>676</v>
      </c>
      <c r="C220" s="312">
        <v>2341.471004</v>
      </c>
      <c r="D220" s="312">
        <v>21536</v>
      </c>
      <c r="F220" s="166">
        <f t="shared" si="3"/>
        <v>0.13782344098741844</v>
      </c>
      <c r="G220" s="166">
        <f t="shared" si="4"/>
        <v>0.1234770343953719</v>
      </c>
    </row>
    <row r="221" spans="1:7" x14ac:dyDescent="0.25">
      <c r="A221" s="107" t="s">
        <v>677</v>
      </c>
      <c r="B221" s="107" t="s">
        <v>678</v>
      </c>
      <c r="C221" s="312">
        <v>2595.646252</v>
      </c>
      <c r="D221" s="312">
        <v>20868</v>
      </c>
      <c r="F221" s="166">
        <f t="shared" si="3"/>
        <v>0.15278467998347928</v>
      </c>
      <c r="G221" s="166">
        <f t="shared" si="4"/>
        <v>0.11964704465836835</v>
      </c>
    </row>
    <row r="222" spans="1:7" x14ac:dyDescent="0.25">
      <c r="A222" s="107" t="s">
        <v>679</v>
      </c>
      <c r="B222" s="107" t="s">
        <v>680</v>
      </c>
      <c r="C222" s="312">
        <v>2910.8724619999998</v>
      </c>
      <c r="D222" s="312">
        <v>20249</v>
      </c>
      <c r="F222" s="166">
        <f t="shared" si="3"/>
        <v>0.17133949483166799</v>
      </c>
      <c r="G222" s="166">
        <f t="shared" si="4"/>
        <v>0.11609799728231267</v>
      </c>
    </row>
    <row r="223" spans="1:7" x14ac:dyDescent="0.25">
      <c r="A223" s="107" t="s">
        <v>681</v>
      </c>
      <c r="B223" s="107" t="s">
        <v>682</v>
      </c>
      <c r="C223" s="312">
        <v>2949.1925879999999</v>
      </c>
      <c r="D223" s="312">
        <v>19185</v>
      </c>
      <c r="F223" s="166">
        <f t="shared" si="3"/>
        <v>0.17359509040187537</v>
      </c>
      <c r="G223" s="166">
        <f t="shared" si="4"/>
        <v>0.10999753458744474</v>
      </c>
    </row>
    <row r="224" spans="1:7" x14ac:dyDescent="0.25">
      <c r="A224" s="107" t="s">
        <v>683</v>
      </c>
      <c r="B224" s="107" t="s">
        <v>684</v>
      </c>
      <c r="C224" s="312">
        <v>2395.5401379999998</v>
      </c>
      <c r="D224" s="312">
        <v>14941</v>
      </c>
      <c r="F224" s="166">
        <f t="shared" si="3"/>
        <v>0.14100605315146378</v>
      </c>
      <c r="G224" s="166">
        <f t="shared" si="4"/>
        <v>8.5664486018817404E-2</v>
      </c>
    </row>
    <row r="225" spans="1:7" x14ac:dyDescent="0.25">
      <c r="A225" s="107" t="s">
        <v>685</v>
      </c>
      <c r="B225" s="107" t="s">
        <v>686</v>
      </c>
      <c r="C225" s="312">
        <v>439.979827</v>
      </c>
      <c r="D225" s="312">
        <v>3323</v>
      </c>
      <c r="F225" s="166">
        <f t="shared" si="3"/>
        <v>2.5898050250717126E-2</v>
      </c>
      <c r="G225" s="166">
        <f t="shared" si="4"/>
        <v>1.9052478886321549E-2</v>
      </c>
    </row>
    <row r="226" spans="1:7" x14ac:dyDescent="0.25">
      <c r="A226" s="107" t="s">
        <v>687</v>
      </c>
      <c r="B226" s="107" t="s">
        <v>688</v>
      </c>
      <c r="C226" s="312">
        <v>11.111952</v>
      </c>
      <c r="D226" s="312">
        <v>177</v>
      </c>
      <c r="F226" s="166">
        <f t="shared" si="3"/>
        <v>6.5407064965175479E-4</v>
      </c>
      <c r="G226" s="166">
        <f t="shared" si="4"/>
        <v>1.0148326099545333E-3</v>
      </c>
    </row>
    <row r="227" spans="1:7" x14ac:dyDescent="0.25">
      <c r="A227" s="107" t="s">
        <v>689</v>
      </c>
      <c r="B227" s="137" t="s">
        <v>100</v>
      </c>
      <c r="C227" s="167">
        <f>SUM(C219:C226)</f>
        <v>16988.917031999998</v>
      </c>
      <c r="D227" s="170">
        <f>SUM(D219:D226)</f>
        <v>174413</v>
      </c>
      <c r="F227" s="141">
        <f>SUM(F219:F226)</f>
        <v>1.0000000000000002</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0.48204200000000003</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5780.0311650000003</v>
      </c>
      <c r="D241" s="312">
        <v>100782</v>
      </c>
      <c r="F241" s="166">
        <f>IF($C$249=0,"",IF(C241="[Mark as ND1 if not relevant]","",C241/$C$249))</f>
        <v>0.34022363841397707</v>
      </c>
      <c r="G241" s="166">
        <f>IF($D$249=0,"",IF(D241="[Mark as ND1 if not relevant]","",D241/$D$249))</f>
        <v>0.57783536777648459</v>
      </c>
    </row>
    <row r="242" spans="1:7" x14ac:dyDescent="0.25">
      <c r="A242" s="107" t="s">
        <v>708</v>
      </c>
      <c r="B242" s="107" t="s">
        <v>676</v>
      </c>
      <c r="C242" s="312">
        <v>3262.3262500000001</v>
      </c>
      <c r="D242" s="312">
        <v>25426</v>
      </c>
      <c r="F242" s="166">
        <f t="shared" ref="F242:F248" si="5">IF($C$249=0,"",IF(C242="[Mark as ND1 if not relevant]","",C242/$C$249))</f>
        <v>0.19202673390229477</v>
      </c>
      <c r="G242" s="166">
        <f t="shared" ref="G242:G248" si="6">IF($D$249=0,"",IF(D242="[Mark as ND1 if not relevant]","",D242/$D$249))</f>
        <v>0.14578041774409017</v>
      </c>
    </row>
    <row r="243" spans="1:7" x14ac:dyDescent="0.25">
      <c r="A243" s="107" t="s">
        <v>709</v>
      </c>
      <c r="B243" s="107" t="s">
        <v>678</v>
      </c>
      <c r="C243" s="312">
        <v>2948.4830060000004</v>
      </c>
      <c r="D243" s="312">
        <v>20182</v>
      </c>
      <c r="F243" s="166">
        <f t="shared" si="5"/>
        <v>0.17355332306466903</v>
      </c>
      <c r="G243" s="166">
        <f t="shared" si="6"/>
        <v>0.11571385160509824</v>
      </c>
    </row>
    <row r="244" spans="1:7" x14ac:dyDescent="0.25">
      <c r="A244" s="107" t="s">
        <v>710</v>
      </c>
      <c r="B244" s="107" t="s">
        <v>680</v>
      </c>
      <c r="C244" s="312">
        <v>2526.775404</v>
      </c>
      <c r="D244" s="312">
        <v>14431</v>
      </c>
      <c r="F244" s="166">
        <f t="shared" si="5"/>
        <v>0.14873081076264869</v>
      </c>
      <c r="G244" s="166">
        <f t="shared" si="6"/>
        <v>8.2740392057931461E-2</v>
      </c>
    </row>
    <row r="245" spans="1:7" x14ac:dyDescent="0.25">
      <c r="A245" s="107" t="s">
        <v>711</v>
      </c>
      <c r="B245" s="107" t="s">
        <v>682</v>
      </c>
      <c r="C245" s="312">
        <v>2124.5823780000001</v>
      </c>
      <c r="D245" s="312">
        <v>11163</v>
      </c>
      <c r="F245" s="166">
        <f t="shared" si="5"/>
        <v>0.12505696355590146</v>
      </c>
      <c r="G245" s="166">
        <f t="shared" si="6"/>
        <v>6.4003256637979969E-2</v>
      </c>
    </row>
    <row r="246" spans="1:7" x14ac:dyDescent="0.25">
      <c r="A246" s="107" t="s">
        <v>712</v>
      </c>
      <c r="B246" s="107" t="s">
        <v>684</v>
      </c>
      <c r="C246" s="312">
        <v>307.41162300000002</v>
      </c>
      <c r="D246" s="312">
        <v>2054</v>
      </c>
      <c r="F246" s="166">
        <f t="shared" si="5"/>
        <v>1.8094833381024831E-2</v>
      </c>
      <c r="G246" s="166">
        <f t="shared" si="6"/>
        <v>1.1776645089528876E-2</v>
      </c>
    </row>
    <row r="247" spans="1:7" x14ac:dyDescent="0.25">
      <c r="A247" s="107" t="s">
        <v>713</v>
      </c>
      <c r="B247" s="107" t="s">
        <v>686</v>
      </c>
      <c r="C247" s="312">
        <v>17.667141999999998</v>
      </c>
      <c r="D247" s="312">
        <v>181</v>
      </c>
      <c r="F247" s="166">
        <f t="shared" si="5"/>
        <v>1.0399216128822355E-3</v>
      </c>
      <c r="G247" s="166">
        <f t="shared" si="6"/>
        <v>1.0377666802359915E-3</v>
      </c>
    </row>
    <row r="248" spans="1:7" x14ac:dyDescent="0.25">
      <c r="A248" s="107" t="s">
        <v>714</v>
      </c>
      <c r="B248" s="107" t="s">
        <v>688</v>
      </c>
      <c r="C248" s="312">
        <v>21.640063000000001</v>
      </c>
      <c r="D248" s="312">
        <v>194</v>
      </c>
      <c r="F248" s="166">
        <f t="shared" si="5"/>
        <v>1.2737753066021202E-3</v>
      </c>
      <c r="G248" s="166">
        <f t="shared" si="6"/>
        <v>1.1123024086507312E-3</v>
      </c>
    </row>
    <row r="249" spans="1:7" x14ac:dyDescent="0.25">
      <c r="A249" s="107" t="s">
        <v>715</v>
      </c>
      <c r="B249" s="137" t="s">
        <v>100</v>
      </c>
      <c r="C249" s="167">
        <f>SUM(C241:C248)</f>
        <v>16988.917030999997</v>
      </c>
      <c r="D249" s="170">
        <f>SUM(D241:D248)</f>
        <v>174413</v>
      </c>
      <c r="F249" s="141">
        <f>SUM(F241:F248)</f>
        <v>1.0000000000000002</v>
      </c>
      <c r="G249" s="141">
        <f>SUM(G241:G248)</f>
        <v>1.0000000000000002</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1" sqref="G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election activeCell="C18" sqref="C18"/>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1528</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x14ac:dyDescent="0.25">
      <c r="A35" s="24" t="s">
        <v>1430</v>
      </c>
      <c r="B35" s="294" t="s">
        <v>2582</v>
      </c>
      <c r="C35" s="308" t="s">
        <v>1197</v>
      </c>
      <c r="D35" s="308" t="s">
        <v>2583</v>
      </c>
      <c r="E35" s="308" t="s">
        <v>2581</v>
      </c>
      <c r="F35" s="98"/>
      <c r="G35" s="98"/>
      <c r="H35" s="22"/>
      <c r="L35" s="22"/>
      <c r="M35" s="22"/>
    </row>
    <row r="36" spans="1:13" x14ac:dyDescent="0.25">
      <c r="A36" s="24" t="s">
        <v>1431</v>
      </c>
      <c r="B36" s="294" t="s">
        <v>2584</v>
      </c>
      <c r="C36" s="308" t="s">
        <v>1197</v>
      </c>
      <c r="D36" s="308" t="s">
        <v>2585</v>
      </c>
      <c r="E36" s="308" t="s">
        <v>2581</v>
      </c>
      <c r="H36" s="22"/>
      <c r="L36" s="22"/>
      <c r="M36" s="22"/>
    </row>
    <row r="37" spans="1:13" x14ac:dyDescent="0.25">
      <c r="A37" s="24" t="s">
        <v>1432</v>
      </c>
      <c r="B37" s="294" t="s">
        <v>2557</v>
      </c>
      <c r="C37" s="308" t="s">
        <v>1197</v>
      </c>
      <c r="D37" s="308" t="s">
        <v>2576</v>
      </c>
      <c r="E37" s="308" t="s">
        <v>2586</v>
      </c>
      <c r="H37" s="22"/>
      <c r="L37" s="22"/>
      <c r="M37" s="22"/>
    </row>
    <row r="38" spans="1:13" x14ac:dyDescent="0.25">
      <c r="A38" s="24" t="s">
        <v>1433</v>
      </c>
      <c r="B38" s="294"/>
      <c r="C38" s="308"/>
      <c r="D38" s="308"/>
      <c r="E38" s="308"/>
      <c r="H38" s="22"/>
      <c r="L38" s="22"/>
      <c r="M38" s="22"/>
    </row>
    <row r="39" spans="1:13" x14ac:dyDescent="0.25">
      <c r="A39" s="24" t="s">
        <v>1434</v>
      </c>
      <c r="B39" s="294"/>
      <c r="C39" s="308"/>
      <c r="D39" s="308"/>
      <c r="E39" s="308"/>
      <c r="H39" s="22"/>
      <c r="L39" s="22"/>
      <c r="M39" s="22"/>
    </row>
    <row r="40" spans="1:13" x14ac:dyDescent="0.25">
      <c r="A40" s="24" t="s">
        <v>1435</v>
      </c>
      <c r="B40" s="294"/>
      <c r="C40" s="308"/>
      <c r="D40" s="308"/>
      <c r="E40" s="308"/>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75.209999999999994</v>
      </c>
      <c r="H75" s="22"/>
    </row>
    <row r="76" spans="1:14" x14ac:dyDescent="0.25">
      <c r="A76" s="24" t="s">
        <v>1456</v>
      </c>
      <c r="B76" s="24" t="s">
        <v>1488</v>
      </c>
      <c r="C76" s="318" t="s">
        <v>2622</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0.99890354441275775</v>
      </c>
      <c r="D82" s="311">
        <v>0</v>
      </c>
      <c r="E82" s="311">
        <v>0</v>
      </c>
      <c r="F82" s="311">
        <v>0</v>
      </c>
      <c r="G82" s="319">
        <v>0.99890354441275775</v>
      </c>
      <c r="H82" s="22"/>
    </row>
    <row r="83" spans="1:8" x14ac:dyDescent="0.25">
      <c r="A83" s="24" t="s">
        <v>1463</v>
      </c>
      <c r="B83" s="24" t="s">
        <v>1478</v>
      </c>
      <c r="C83" s="311">
        <v>9.4066019809846825E-4</v>
      </c>
      <c r="D83" s="311">
        <v>0</v>
      </c>
      <c r="E83" s="311">
        <v>0</v>
      </c>
      <c r="F83" s="311">
        <v>0</v>
      </c>
      <c r="G83" s="311">
        <v>9.4066019809846825E-4</v>
      </c>
      <c r="H83" s="22"/>
    </row>
    <row r="84" spans="1:8" x14ac:dyDescent="0.25">
      <c r="A84" s="24" t="s">
        <v>1464</v>
      </c>
      <c r="B84" s="24" t="s">
        <v>1476</v>
      </c>
      <c r="C84" s="311">
        <v>1.5579538914381499E-4</v>
      </c>
      <c r="D84" s="311">
        <v>0</v>
      </c>
      <c r="E84" s="311">
        <v>0</v>
      </c>
      <c r="F84" s="311">
        <v>0</v>
      </c>
      <c r="G84" s="311">
        <v>1.5579538914381499E-4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2021-10-27T13:22:50Z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