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Z:\Distributions\a.Covered Bonds\2020\f.Jun\e.HTT\"/>
    </mc:Choice>
  </mc:AlternateContent>
  <xr:revisionPtr revIDLastSave="0" documentId="13_ncr:1_{562F21C3-67BF-4F9D-99FE-13683FE4C8AE}" xr6:coauthVersionLast="45" xr6:coauthVersionMax="45" xr10:uidLastSave="{00000000-0000-0000-0000-000000000000}"/>
  <bookViews>
    <workbookView xWindow="20370" yWindow="-120" windowWidth="29040" windowHeight="15840" tabRatio="89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D292" i="8"/>
  <c r="D290" i="8"/>
  <c r="F292" i="8"/>
  <c r="C290" i="8"/>
  <c r="C292" i="8"/>
  <c r="D300" i="8"/>
  <c r="D293" i="8"/>
  <c r="C300" i="8"/>
  <c r="C293"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<sst xmlns="http://schemas.openxmlformats.org/spreadsheetml/2006/main" count="2410" uniqueCount="1766">
  <si>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</si>
  <si>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</si>
  <si>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</si>
  <si>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</si>
  <si>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</si>
  <si>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</si>
  <si>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</si>
  <si>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</si>
  <si>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</si>
  <si>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</si>
  <si>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</si>
  <si>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</si>
  <si>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</si>
  <si>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</si>
  <si>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</si>
  <si>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</si>
  <si>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</si>
  <si>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</si>
  <si>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</si>
  <si>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</si>
  <si>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</si>
  <si>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</si>
  <si>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</si>
  <si>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</si>
  <si>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</si>
  <si>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</si>
  <si>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</si>
  <si>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</si>
  <si>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</si>
  <si>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</si>
  <si>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</si>
  <si>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</si>
  <si>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</si>
  <si>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</si>
  <si>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</si>
  <si>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</si>
  <si>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</si>
  <si>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</si>
  <si>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</si>
  <si>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</si>
  <si>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</si>
  <si>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</si>
  <si>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</si>
  <si>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</si>
  <si>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</si>
  <si>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</si>
  <si>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</si>
  <si>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</si>
  <si>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</si>
  <si>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</si>
  <si>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</si>
  <si>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</si>
  <si>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</si>
  <si>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</si>
  <si>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</si>
  <si>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</si>
  <si>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</si>
  <si>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</si>
  <si>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</si>
  <si>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</si>
  <si>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</si>
  <si>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</si>
  <si>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</si>
  <si>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</si>
  <si>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</si>
  <si>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</si>
  <si>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</si>
  <si>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</si>
  <si>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</si>
  <si>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</si>
  <si>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</si>
  <si>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</si>
  <si>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</si>
  <si>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</si>
  <si>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</si>
  <si>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</si>
  <si>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</si>
  <si>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</si>
  <si>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</si>
  <si>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</si>
  <si>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</si>
  <si>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</si>
  <si>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</si>
  <si>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</si>
  <si>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</si>
  <si>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</si>
  <si>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</si>
  <si>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</si>
  <si>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</si>
  <si>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</si>
  <si>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</si>
  <si>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</si>
  <si>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</si>
  <si>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</si>
  <si>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</si>
  <si>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</si>
  <si>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</si>
  <si>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</si>
  <si>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</si>
  <si>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</si>
  <si>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</si>
  <si>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</si>
  <si>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</si>
  <si>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</si>
  <si>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</si>
  <si>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</si>
  <si>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</si>
  <si>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</si>
  <si>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</si>
  <si>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</si>
  <si>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</si>
  <si>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</si>
  <si>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</si>
  <si>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</si>
  <si>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</si>
  <si>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</si>
  <si>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</si>
  <si>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</si>
  <si>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</si>
  <si>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</si>
  <si>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</si>
  <si>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</si>
  <si>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</si>
  <si>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</si>
  <si>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</si>
  <si>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</si>
  <si>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</si>
  <si>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</si>
  <si>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</si>
  <si>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</si>
  <si>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</si>
  <si>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</si>
  <si>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</si>
  <si>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</si>
  <si>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</si>
  <si>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</si>
  <si>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</si>
  <si>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</si>
  <si>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</si>
  <si>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</si>
  <si>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</si>
  <si>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</si>
  <si>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</si>
  <si>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</si>
  <si>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</si>
  <si>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</si>
  <si>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</si>
  <si>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</si>
  <si>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</si>
  <si>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</si>
  <si>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</si>
  <si>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</si>
  <si>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</si>
  <si>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</si>
  <si>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</si>
  <si>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</si>
  <si>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</si>
  <si>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</si>
  <si>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</si>
  <si>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</si>
  <si>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</si>
  <si>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</si>
  <si>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</si>
  <si>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</si>
  <si>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</si>
  <si>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</si>
  <si>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</si>
  <si>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</si>
  <si>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</si>
  <si>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</si>
  <si>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</si>
  <si>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</si>
  <si>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</si>
  <si>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</si>
  <si>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</si>
  <si>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</si>
  <si>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</si>
  <si>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</si>
  <si>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</si>
  <si>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</si>
  <si>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</si>
  <si>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</si>
  <si>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</si>
  <si>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</si>
  <si>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</si>
  <si>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</si>
  <si>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</si>
  <si>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</si>
  <si>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</si>
  <si>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</si>
  <si>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</si>
  <si>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</si>
  <si>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</si>
  <si>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</si>
  <si>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</si>
  <si>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</si>
  <si>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</si>
  <si>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</si>
  <si>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</si>
  <si>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</si>
  <si>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</si>
  <si>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</si>
  <si>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</si>
  <si>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</si>
  <si>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</si>
  <si>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</si>
  <si>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</si>
  <si>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</si>
  <si>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</si>
  <si>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</si>
  <si>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</si>
  <si>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</si>
  <si>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</si>
  <si>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</si>
  <si>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</si>
  <si>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</si>
  <si>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</si>
  <si>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</si>
  <si>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</si>
  <si>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</si>
  <si>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</si>
  <si>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</si>
  <si>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</si>
  <si>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</si>
  <si>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</si>
  <si>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</si>
  <si>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</si>
  <si>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</si>
  <si>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</si>
  <si>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</si>
  <si>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</si>
  <si>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</si>
  <si>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</si>
  <si>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</si>
  <si>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</si>
  <si>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</si>
  <si>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</si>
  <si>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</si>
  <si>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</si>
  <si>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</si>
  <si>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</si>
  <si>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</si>
  <si>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</si>
  <si>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</si>
  <si>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</si>
  <si>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</si>
  <si>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</si>
  <si>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</si>
  <si>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</si>
  <si>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</si>
  <si>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</si>
  <si>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</si>
  <si>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</si>
  <si>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</si>
  <si>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</si>
  <si>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</si>
  <si>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</si>
  <si>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</si>
  <si>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</si>
  <si>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</si>
  <si>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</si>
  <si>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</si>
  <si>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</si>
  <si>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</si>
  <si>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</si>
  <si>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</si>
  <si>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</si>
  <si>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</si>
  <si>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</si>
  <si>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</si>
  <si>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</si>
  <si>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</si>
  <si>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</si>
  <si>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</si>
  <si>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</si>
  <si>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</si>
  <si>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</si>
  <si>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</si>
  <si>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</si>
  <si>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</si>
  <si>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</si>
  <si>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</si>
  <si>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</si>
  <si>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</si>
  <si>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</si>
  <si>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</si>
  <si>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</si>
  <si>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</si>
  <si>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</si>
  <si>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</si>
  <si>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</si>
  <si>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</si>
  <si>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</si>
  <si>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</si>
  <si>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</si>
  <si>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</si>
  <si>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</si>
  <si>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</si>
  <si>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</si>
  <si>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</si>
  <si>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</si>
  <si>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</si>
  <si>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</si>
  <si>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</si>
  <si>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</si>
  <si>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</si>
  <si>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</si>
  <si>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</si>
  <si>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</si>
  <si>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</si>
  <si>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</si>
  <si>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</si>
  <si>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</si>
  <si>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</si>
  <si>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</si>
  <si>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</si>
  <si>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</si>
  <si>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</si>
  <si>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</si>
  <si>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</si>
  <si>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</si>
  <si>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</si>
  <si>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</si>
  <si>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</si>
  <si>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</si>
  <si>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</si>
  <si>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</si>
  <si>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</si>
  <si>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</si>
  <si>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</si>
  <si>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</si>
  <si>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</si>
  <si>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</si>
  <si>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</si>
  <si>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</si>
  <si>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</si>
  <si>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</si>
  <si>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</si>
  <si>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</si>
  <si>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</si>
  <si>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</si>
  <si>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</si>
  <si>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</si>
  <si>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</si>
  <si>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</si>
  <si>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</si>
  <si>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</si>
  <si>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</si>
  <si>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</si>
  <si>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</si>
  <si>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</si>
  <si>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</si>
  <si>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</si>
  <si>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</si>
  <si>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</si>
  <si>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</si>
  <si>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</si>
  <si>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</si>
  <si>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</si>
  <si>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</si>
  <si>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</si>
  <si>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</si>
  <si>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</si>
  <si>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</si>
  <si>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</si>
  <si>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</si>
  <si>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</si>
  <si>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</si>
  <si>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</si>
  <si>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</si>
  <si>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</si>
  <si>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</si>
  <si>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</si>
  <si>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</si>
  <si>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</si>
  <si>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</si>
  <si>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</si>
  <si>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</si>
  <si>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</si>
  <si>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</si>
  <si>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</si>
  <si>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</si>
  <si>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</si>
  <si>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</si>
  <si>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</si>
  <si>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</si>
  <si>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</si>
  <si>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</si>
  <si>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</si>
  <si>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</si>
  <si>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</si>
  <si>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</si>
  <si>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</si>
  <si>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</si>
  <si>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</si>
  <si>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</si>
  <si>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</si>
  <si>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</si>
  <si>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</si>
  <si>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</si>
  <si>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</si>
  <si>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</si>
  <si>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</si>
  <si>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</si>
  <si>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</si>
  <si>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</si>
  <si>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</si>
  <si>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</si>
  <si>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</si>
  <si>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</si>
  <si>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</si>
  <si>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</si>
  <si>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</si>
  <si>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</si>
  <si>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</si>
  <si>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</si>
  <si>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</si>
  <si>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</si>
  <si>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</si>
  <si>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</si>
  <si>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</si>
  <si>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</si>
  <si>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</si>
  <si>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</si>
  <si>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</si>
  <si>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</si>
  <si>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</si>
  <si>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</si>
  <si>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</si>
  <si>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</si>
  <si>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</si>
  <si>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</si>
  <si>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</si>
  <si>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</si>
  <si>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</si>
  <si>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</si>
  <si>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</si>
  <si>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</si>
  <si>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</si>
  <si>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</si>
  <si>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</si>
  <si>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</si>
  <si>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</si>
  <si>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</si>
  <si>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</si>
  <si>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</si>
  <si>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</si>
  <si>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</si>
  <si>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</si>
  <si>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</si>
  <si>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</si>
  <si>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</si>
  <si>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</si>
  <si>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</si>
  <si>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</si>
  <si>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</si>
  <si>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</si>
  <si>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</si>
  <si>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</si>
  <si>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</si>
  <si>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</si>
  <si>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</si>
  <si>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</si>
  <si>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</si>
  <si>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</si>
  <si>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</si>
  <si>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</si>
  <si>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</si>
  <si>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</si>
  <si>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</si>
  <si>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</si>
  <si>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</si>
  <si>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</si>
  <si>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</si>
  <si>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</si>
  <si>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</si>
  <si>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</si>
  <si>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</si>
  <si>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</si>
  <si>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</si>
  <si>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</si>
  <si>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</si>
  <si>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</si>
  <si>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</si>
  <si>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</si>
  <si>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</si>
  <si>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</si>
  <si>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</si>
  <si>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</si>
  <si>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</si>
  <si>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</si>
  <si>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</si>
  <si>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</si>
  <si>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</si>
  <si>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</si>
  <si>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</si>
  <si>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</si>
  <si>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</si>
  <si>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</si>
  <si>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</si>
  <si>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</si>
  <si>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</si>
  <si>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</si>
  <si>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</si>
  <si>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</si>
  <si>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</si>
  <si>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</si>
  <si>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</si>
  <si>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</si>
  <si>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</si>
  <si>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</si>
  <si>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</si>
  <si>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</si>
  <si>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</si>
  <si>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</si>
  <si>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</si>
  <si>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</si>
  <si>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</si>
  <si>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</si>
  <si>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</si>
  <si>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</si>
  <si>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</si>
  <si>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</si>
  <si>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</si>
  <si>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</si>
  <si>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</si>
  <si>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</si>
  <si>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</si>
  <si>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</si>
  <si>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</si>
  <si>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</si>
  <si>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</si>
  <si>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</si>
  <si>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</si>
  <si>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</si>
  <si>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</si>
  <si>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</si>
  <si>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</si>
  <si>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</si>
  <si>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</si>
  <si>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</si>
  <si>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</si>
  <si>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</si>
  <si>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</si>
  <si>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</si>
  <si>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</si>
  <si>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</si>
  <si>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</si>
  <si>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</si>
  <si>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</si>
  <si>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</si>
  <si>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</si>
  <si>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</si>
  <si>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</si>
  <si>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</si>
  <si>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</si>
  <si>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</si>
  <si>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</si>
  <si>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</si>
  <si>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</si>
  <si>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</si>
  <si>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</si>
  <si>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</si>
  <si>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</si>
  <si>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</si>
  <si>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</si>
  <si>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</si>
  <si>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</si>
  <si>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</si>
  <si>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</si>
  <si>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</si>
  <si>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</si>
  <si>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</si>
  <si>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</si>
  <si>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</si>
  <si>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</si>
  <si>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</si>
  <si>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</si>
  <si>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</si>
  <si>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</si>
  <si>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</si>
  <si>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</si>
  <si>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</si>
  <si>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</si>
  <si>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</si>
  <si>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</si>
  <si>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</si>
  <si>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</si>
  <si>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</si>
  <si>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</si>
  <si>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</si>
  <si>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</si>
  <si>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</si>
  <si>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</si>
  <si>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</si>
  <si>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</si>
  <si>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</si>
  <si>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</si>
  <si>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</si>
  <si>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</si>
  <si>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</si>
  <si>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</si>
  <si>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</si>
  <si>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</si>
  <si>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</si>
  <si>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</si>
  <si>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</si>
  <si>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</si>
  <si>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</si>
  <si>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</si>
  <si>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</si>
  <si>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</si>
  <si>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</si>
  <si>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</si>
  <si>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</si>
  <si>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</si>
  <si>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</si>
  <si>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</si>
  <si>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</si>
  <si>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</si>
  <si>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</si>
  <si>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</si>
  <si>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</si>
  <si>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</si>
  <si>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</si>
  <si>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</si>
  <si>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</si>
  <si>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</si>
  <si>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</si>
  <si>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</si>
  <si>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</si>
  <si>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</si>
  <si>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</si>
  <si>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</si>
  <si>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</si>
  <si>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</si>
  <si>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</si>
  <si>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</si>
  <si>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</si>
  <si>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</si>
  <si>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</si>
  <si>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</si>
  <si>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</si>
  <si>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</si>
  <si>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</si>
  <si>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</si>
  <si>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</si>
  <si>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</si>
  <si>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</si>
  <si>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</si>
  <si>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</si>
  <si>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</si>
  <si>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</si>
  <si>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</si>
  <si>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</si>
  <si>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</si>
  <si>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</si>
  <si>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</si>
  <si>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</si>
  <si>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</si>
  <si>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</si>
  <si>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</si>
  <si>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</si>
  <si>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</si>
  <si>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</si>
  <si>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</si>
  <si>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</si>
  <si>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</si>
  <si>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</si>
  <si>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</si>
  <si>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</si>
  <si>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</si>
  <si>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</si>
  <si>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</si>
  <si>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</si>
  <si>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</si>
  <si>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</si>
  <si>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</si>
  <si>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</si>
  <si>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</si>
  <si>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</si>
  <si>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</si>
  <si>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</si>
  <si>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</si>
  <si>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</si>
  <si>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</si>
  <si>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</si>
  <si>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</si>
  <si>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</si>
  <si>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</si>
  <si>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</si>
  <si>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</si>
  <si>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</si>
  <si>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</si>
  <si>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</si>
  <si>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</si>
  <si>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</si>
  <si>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</si>
  <si>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</si>
  <si>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</si>
  <si>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</si>
  <si>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</si>
  <si>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</si>
  <si>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</si>
  <si>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</si>
  <si>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</si>
  <si>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</si>
  <si>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</si>
  <si>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</si>
  <si>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</si>
  <si>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</si>
  <si>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</si>
  <si>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</si>
  <si>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</si>
  <si>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</si>
  <si>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</si>
  <si>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</si>
  <si>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</si>
  <si>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</si>
  <si>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</si>
  <si>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</si>
  <si>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</si>
  <si>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</si>
  <si>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</si>
  <si>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</si>
  <si>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</si>
  <si>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</si>
  <si>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</si>
  <si>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</si>
  <si>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</si>
  <si>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</si>
  <si>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</si>
  <si>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</si>
  <si>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</si>
  <si>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</si>
  <si>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</si>
  <si>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</si>
  <si>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</si>
  <si>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</si>
  <si>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</si>
  <si>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</si>
  <si>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</si>
  <si>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</si>
  <si>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</si>
  <si>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</si>
  <si>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</si>
  <si>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</si>
  <si>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</si>
  <si>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</si>
  <si>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</si>
  <si>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</si>
  <si>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</si>
  <si>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</si>
  <si>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</si>
  <si>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</si>
  <si>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</si>
  <si>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</si>
  <si>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</si>
  <si>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</si>
  <si>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</si>
  <si>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</si>
  <si>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</si>
  <si>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</si>
  <si>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</si>
  <si>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</si>
  <si>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</si>
  <si>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</si>
  <si>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</si>
  <si>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</si>
  <si>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</si>
  <si>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</si>
  <si>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</si>
  <si>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</si>
  <si>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</si>
  <si>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</si>
  <si>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</si>
  <si>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</si>
  <si>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</si>
  <si>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</si>
  <si>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</si>
  <si>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</si>
  <si>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</si>
  <si>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</si>
  <si>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</si>
  <si>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</si>
  <si>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</si>
  <si>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</si>
  <si>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</si>
  <si>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</si>
  <si>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</si>
  <si>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</si>
  <si>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</si>
  <si>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</si>
  <si>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</si>
  <si>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</si>
  <si>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</si>
  <si>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</si>
  <si>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</si>
  <si>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</si>
  <si>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</si>
  <si>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</si>
  <si>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</si>
  <si>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</si>
  <si>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</si>
  <si>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</si>
  <si>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</si>
  <si>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</si>
  <si>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</si>
  <si>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</si>
  <si>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</si>
  <si>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</si>
  <si>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</si>
  <si>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</si>
  <si>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</si>
  <si>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</si>
  <si>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</si>
  <si>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</si>
  <si>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</si>
  <si>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</si>
  <si>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</si>
  <si>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</si>
  <si>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</si>
  <si>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</si>
  <si>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</si>
  <si>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</si>
  <si>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</si>
  <si>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</si>
  <si>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</si>
  <si>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</si>
  <si>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</si>
  <si>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</si>
  <si>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</si>
  <si>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</si>
  <si>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</si>
  <si>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</si>
  <si>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</si>
  <si>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</si>
  <si>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</si>
  <si>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</si>
  <si>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</si>
  <si>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</si>
  <si>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</si>
  <si>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</si>
  <si>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</si>
  <si>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</si>
  <si>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</si>
  <si>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</si>
  <si>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</si>
  <si>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</si>
  <si>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</si>
  <si>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</si>
  <si>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</si>
  <si>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</si>
  <si>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</si>
  <si>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</si>
  <si>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</si>
  <si>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</si>
  <si>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</si>
  <si>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</si>
  <si>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</si>
  <si>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</si>
  <si>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</si>
  <si>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</si>
  <si>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</si>
  <si>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</si>
  <si>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</si>
  <si>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</si>
  <si>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</si>
  <si>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</si>
  <si>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</si>
  <si>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</si>
  <si>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</si>
  <si>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</si>
  <si>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</si>
  <si>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</si>
  <si>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</si>
  <si>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</si>
  <si>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</si>
  <si>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</si>
  <si>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</si>
  <si>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</si>
  <si>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</si>
  <si>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</si>
  <si>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</si>
  <si>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</si>
  <si>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</si>
  <si>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</si>
  <si>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</si>
  <si>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</si>
  <si>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</si>
  <si>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</si>
  <si>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</si>
  <si>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</si>
  <si>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</si>
  <si>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</si>
  <si>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</si>
  <si>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</si>
  <si>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</si>
  <si>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</si>
  <si>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</si>
  <si>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</si>
  <si>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</si>
  <si>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</si>
  <si>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</si>
  <si>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</si>
  <si>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</si>
  <si>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</si>
  <si>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</si>
  <si>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</si>
  <si>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</si>
  <si>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</si>
  <si>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</si>
  <si>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</si>
  <si>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</si>
  <si>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</si>
  <si>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</si>
  <si>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</si>
  <si>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</si>
  <si>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</si>
  <si>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</si>
  <si>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</si>
  <si>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</si>
  <si>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</si>
  <si>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</si>
  <si>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</si>
  <si>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</si>
  <si>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</si>
  <si>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</si>
  <si>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</si>
  <si>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</si>
  <si>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</si>
  <si>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</si>
  <si>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</si>
  <si>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</si>
  <si>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</si>
  <si>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</si>
  <si>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</si>
  <si>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</si>
  <si>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</si>
  <si>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</si>
  <si>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</si>
  <si>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</si>
  <si>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</si>
  <si>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</si>
  <si>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</si>
  <si>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</si>
  <si>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</si>
  <si>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</si>
  <si>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</si>
  <si>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</si>
  <si>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</si>
  <si>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</si>
  <si>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</si>
  <si>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</si>
  <si>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</si>
  <si>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</si>
  <si>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</si>
  <si>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</si>
  <si>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</si>
  <si>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</si>
  <si>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</si>
  <si>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</si>
  <si>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</si>
  <si>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</si>
  <si>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</si>
  <si>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</si>
  <si>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</si>
  <si>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</si>
  <si>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</si>
  <si>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</si>
  <si>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</si>
  <si>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</si>
  <si>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</si>
  <si>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</si>
  <si>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</si>
  <si>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</si>
  <si>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</si>
  <si>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</si>
  <si>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</si>
  <si>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</si>
  <si>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</si>
  <si>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</si>
  <si>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</si>
  <si>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</si>
  <si>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</si>
  <si>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</si>
  <si>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</si>
  <si>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</si>
  <si>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</si>
  <si>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</si>
  <si>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</si>
  <si>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</si>
  <si>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</si>
  <si>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</si>
  <si>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</si>
  <si>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</si>
  <si>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</si>
  <si>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</si>
  <si>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</si>
  <si>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</si>
  <si>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</si>
  <si>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</si>
  <si>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</si>
  <si>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</si>
  <si>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</si>
  <si>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</si>
  <si>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</si>
  <si>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</si>
  <si>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</si>
  <si>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</si>
  <si>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</si>
  <si>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</si>
  <si>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</si>
  <si>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</si>
  <si>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</si>
  <si>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</si>
  <si>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</si>
  <si>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</si>
  <si>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</si>
  <si>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</si>
  <si>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</si>
  <si>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</si>
  <si>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</si>
  <si>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</si>
  <si>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</si>
  <si>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</si>
  <si>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</si>
  <si>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</si>
  <si>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</si>
  <si>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</si>
  <si>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</si>
  <si>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</si>
  <si>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</si>
  <si>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</si>
  <si>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</si>
  <si>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</si>
  <si>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</si>
  <si>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</si>
  <si>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</si>
  <si>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</si>
  <si>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</si>
  <si>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</si>
  <si>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</si>
  <si>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</si>
  <si>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</si>
  <si>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</si>
  <si>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</si>
  <si>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</si>
  <si>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</si>
  <si>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</si>
  <si>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</si>
  <si>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</si>
  <si>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</si>
  <si>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</si>
  <si>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</si>
  <si>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</si>
  <si>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</si>
  <si>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</si>
  <si>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</si>
  <si>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</si>
  <si>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</si>
  <si>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</si>
  <si>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</si>
  <si>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</si>
  <si>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</si>
  <si>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</si>
  <si>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</si>
  <si>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</si>
  <si>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</si>
  <si>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</si>
  <si>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</si>
  <si>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</si>
  <si>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</si>
  <si>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</si>
  <si>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</si>
  <si>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</si>
  <si>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</si>
  <si>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</si>
  <si>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</si>
  <si>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</si>
  <si>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</si>
  <si>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</si>
  <si>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</si>
  <si>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</si>
  <si>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</si>
  <si>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</si>
  <si>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</si>
  <si>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</si>
  <si>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</si>
  <si>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</si>
  <si>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</si>
  <si>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</si>
  <si>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</si>
  <si>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</si>
  <si>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</si>
  <si>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</si>
  <si>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</si>
  <si>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</si>
  <si>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</si>
  <si>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</si>
  <si>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</si>
  <si>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</si>
  <si>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</si>
  <si>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</si>
  <si>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</si>
  <si>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</si>
  <si>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</si>
  <si>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</si>
  <si>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</si>
  <si>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</si>
  <si>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</si>
  <si>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</si>
  <si>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</si>
  <si>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</si>
  <si>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</si>
  <si>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</si>
  <si>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</si>
  <si>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</si>
  <si>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</si>
  <si>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</si>
  <si>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</si>
  <si>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</si>
  <si>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</si>
  <si>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</si>
  <si>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</si>
  <si>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</si>
  <si>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</si>
  <si>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</si>
  <si>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</si>
  <si>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</si>
  <si>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</si>
  <si>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</si>
  <si>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</si>
  <si>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</si>
  <si>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</si>
  <si>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</si>
  <si>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</si>
  <si>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</si>
  <si>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</si>
  <si>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</si>
  <si>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</si>
  <si>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</si>
  <si>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</si>
  <si>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</si>
  <si>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</si>
  <si>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</si>
  <si>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</si>
  <si>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</si>
  <si>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</si>
  <si>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</si>
  <si>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</si>
  <si>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</si>
  <si>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</si>
  <si>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</si>
  <si>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</si>
  <si>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</si>
  <si>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</si>
  <si>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</si>
  <si>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</si>
  <si>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</si>
  <si>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</si>
  <si>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</si>
  <si>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</si>
  <si>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</si>
  <si>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</si>
  <si>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</si>
  <si>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</si>
  <si>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</si>
  <si>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</si>
  <si>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</si>
  <si>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</si>
  <si>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</si>
  <si>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</si>
  <si>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</si>
  <si>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</si>
  <si>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</si>
  <si>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</si>
  <si>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</si>
  <si>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</si>
  <si>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</si>
  <si>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</si>
  <si>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</si>
  <si>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</si>
  <si>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</si>
  <si>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</si>
  <si>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</si>
  <si>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</si>
  <si>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</si>
  <si>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</si>
  <si>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</si>
  <si>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</si>
  <si>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</si>
  <si>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</si>
  <si>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</si>
  <si>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</si>
  <si>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</si>
  <si>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</si>
  <si>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</si>
  <si>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</si>
  <si>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</si>
  <si>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</si>
  <si>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</si>
  <si>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</si>
  <si>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</si>
  <si>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</si>
  <si>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</si>
  <si>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</si>
  <si>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</si>
  <si>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</si>
  <si>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</si>
  <si>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</si>
  <si>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</si>
  <si>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</si>
  <si>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</si>
  <si>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</si>
  <si>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</si>
  <si>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</si>
  <si>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</si>
  <si>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</si>
  <si>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</si>
  <si>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</si>
  <si>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</si>
  <si>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</si>
  <si>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</si>
  <si>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</si>
  <si>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</si>
  <si>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</si>
  <si>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</si>
  <si>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</si>
  <si>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</si>
  <si>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</si>
  <si>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</si>
  <si>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</si>
  <si>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</si>
  <si>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</si>
  <si>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</si>
  <si>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</si>
  <si>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</si>
  <si>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</si>
  <si>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</si>
  <si>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</si>
  <si>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</si>
  <si>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</si>
  <si>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</si>
  <si>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</si>
  <si>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</si>
  <si>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</si>
  <si>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</si>
  <si>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</si>
  <si>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</si>
  <si>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</si>
  <si>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</si>
  <si>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</si>
  <si>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</si>
  <si>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</si>
  <si>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</si>
  <si>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</si>
  <si>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</si>
  <si>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</si>
  <si>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</si>
  <si>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</si>
  <si>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</si>
  <si>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</si>
  <si>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</si>
  <si>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</si>
  <si>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</si>
  <si>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</si>
  <si>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</si>
  <si>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</si>
  <si>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</si>
  <si>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</si>
  <si>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</si>
  <si>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</si>
  <si>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</si>
  <si>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</si>
  <si>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</si>
  <si>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</si>
  <si>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</si>
  <si>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</si>
  <si>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</si>
  <si>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</si>
  <si>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</si>
  <si>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</si>
  <si>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</si>
  <si>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</si>
  <si>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</si>
  <si>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</si>
  <si>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</si>
  <si>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</si>
  <si>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</si>
  <si>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</si>
  <si>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</si>
  <si>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</si>
  <si>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</si>
  <si>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</si>
  <si>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</si>
  <si>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</si>
  <si>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</si>
  <si>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</si>
  <si>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</si>
  <si>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</si>
  <si>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</si>
  <si>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</si>
  <si>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</si>
  <si>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</si>
  <si>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</si>
  <si>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</si>
  <si>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</si>
  <si>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</si>
  <si>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</si>
  <si>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</si>
  <si>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</si>
  <si>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</si>
  <si>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</si>
  <si>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</si>
  <si>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</si>
  <si>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</si>
  <si>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</si>
  <si>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</si>
  <si>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</si>
  <si>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</si>
  <si>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</si>
  <si>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</si>
  <si>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</si>
  <si>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</si>
  <si>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</si>
  <si>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</si>
  <si>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</si>
  <si>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</si>
  <si>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</si>
  <si>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</si>
  <si>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</si>
  <si>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</si>
  <si>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</si>
  <si>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</si>
  <si>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</si>
  <si>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</si>
  <si>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</si>
  <si>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</si>
  <si>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</si>
  <si>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</si>
  <si>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</si>
  <si>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</si>
  <si>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</si>
  <si>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</si>
  <si>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</si>
  <si>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</si>
  <si>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</si>
  <si>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</si>
  <si>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</si>
  <si>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</si>
  <si>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</si>
  <si>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</si>
  <si>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</si>
  <si>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</si>
  <si>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</si>
  <si>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</si>
  <si>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</si>
  <si>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</si>
  <si>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</si>
  <si>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</si>
  <si>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</si>
  <si>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</si>
  <si>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</si>
  <si>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</si>
  <si>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</si>
  <si>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</si>
  <si>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</si>
  <si>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</si>
  <si>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</si>
  <si>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</si>
  <si>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</si>
  <si>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</si>
  <si>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</si>
  <si>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</si>
  <si>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</si>
  <si>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</si>
  <si>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</si>
  <si>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</si>
  <si>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</si>
  <si>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</si>
  <si>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</si>
  <si>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</si>
  <si>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</si>
  <si>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</si>
  <si>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</si>
  <si>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</si>
  <si>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</si>
  <si>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</si>
  <si>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</si>
  <si>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</si>
  <si>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</si>
  <si>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</si>
  <si>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</si>
  <si>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</si>
  <si>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</si>
  <si>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</si>
  <si>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</si>
  <si>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</si>
  <si>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</si>
  <si>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</si>
  <si>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</si>
  <si>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</si>
  <si>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</si>
  <si>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</si>
  <si>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</si>
  <si>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</si>
  <si>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</si>
  <si>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</si>
  <si>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</si>
  <si>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</si>
  <si>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</si>
  <si>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</si>
  <si>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</si>
  <si>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</si>
  <si>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</si>
  <si>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</si>
  <si>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</si>
  <si>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</si>
  <si>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</si>
  <si>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</si>
  <si>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</si>
  <si>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</si>
  <si>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</si>
  <si>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</si>
  <si>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</si>
  <si>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</si>
  <si>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</si>
  <si>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</si>
  <si>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</si>
  <si>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</si>
  <si>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</si>
  <si>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</si>
  <si>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</si>
  <si>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</si>
  <si>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</si>
  <si>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</si>
  <si>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</si>
  <si>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</si>
  <si>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</si>
  <si>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</si>
  <si>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</si>
  <si>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</si>
  <si>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</si>
  <si>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</si>
  <si>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</si>
  <si>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</si>
  <si>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</si>
  <si>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</si>
  <si>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</si>
  <si>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</si>
  <si>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</si>
  <si>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</si>
  <si>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</si>
  <si>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</si>
  <si>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</si>
  <si>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</si>
  <si>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</si>
  <si>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</si>
  <si>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</si>
  <si>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</si>
  <si>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</si>
  <si>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</si>
  <si>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</si>
  <si>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</si>
  <si>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</si>
  <si>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</si>
  <si>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</si>
  <si>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</si>
  <si>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</si>
  <si>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</si>
  <si>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</si>
  <si>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</si>
  <si>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</si>
  <si>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</si>
  <si>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</si>
  <si>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</si>
  <si>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</si>
  <si>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</si>
  <si>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</si>
  <si>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</si>
  <si>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</si>
  <si>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</si>
  <si>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</si>
  <si>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</si>
  <si>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</si>
  <si>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</si>
  <si>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</si>
  <si>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</si>
  <si>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</si>
  <si>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</si>
  <si>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</si>
  <si>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</si>
  <si>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</si>
  <si>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</si>
  <si>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</si>
  <si>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</si>
  <si>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</si>
  <si>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</si>
  <si>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</si>
  <si>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</si>
  <si>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</si>
  <si>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</si>
  <si>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</si>
  <si>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</si>
  <si>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</si>
  <si>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</si>
  <si>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</si>
  <si>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</si>
  <si>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</si>
  <si>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</si>
  <si>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</si>
  <si>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</si>
  <si>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</si>
  <si>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</si>
  <si>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</si>
  <si>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</si>
  <si>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</si>
  <si>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</si>
  <si>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</si>
  <si>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</si>
  <si>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</si>
  <si>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</si>
  <si>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</si>
  <si>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</si>
  <si>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</si>
  <si>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</si>
  <si>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</si>
  <si>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</si>
  <si>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</si>
  <si>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</si>
  <si>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</si>
  <si>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</si>
  <si>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</si>
  <si>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</si>
  <si>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</si>
  <si>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</si>
  <si>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</si>
  <si>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</si>
  <si>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</si>
  <si>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</si>
  <si>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</si>
  <si>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</si>
  <si>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</si>
  <si>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</si>
  <si>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</si>
  <si>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</si>
  <si>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</si>
  <si>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</si>
  <si>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</si>
  <si>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</si>
  <si>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</si>
  <si>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</si>
  <si>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</si>
  <si>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</si>
  <si>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</si>
  <si>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</si>
  <si>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</si>
  <si>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</si>
  <si>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</si>
  <si>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</si>
  <si>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</si>
  <si>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</si>
  <si>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</si>
  <si>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</si>
  <si>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</si>
  <si>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</si>
  <si>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</si>
  <si>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</si>
  <si>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</si>
  <si>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</si>
  <si>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</si>
  <si>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</si>
  <si>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</si>
  <si>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</si>
  <si>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</si>
  <si>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</si>
  <si>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</si>
  <si>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</si>
  <si>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</si>
  <si>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</si>
  <si>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</si>
  <si>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</si>
  <si>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</si>
  <si>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</si>
  <si>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</si>
  <si>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</si>
  <si>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</si>
  <si>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</si>
  <si>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</si>
  <si>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</si>
  <si>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</si>
  <si>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</si>
  <si>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</si>
  <si>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</si>
  <si>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</si>
  <si>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</si>
  <si>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</si>
  <si>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</si>
  <si>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</si>
  <si>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</si>
  <si>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</si>
  <si>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</si>
  <si>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</si>
  <si>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</si>
  <si>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</si>
  <si>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</si>
  <si>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</si>
  <si>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</si>
  <si>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</si>
  <si>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</si>
  <si>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</si>
  <si>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</si>
  <si>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</si>
  <si>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</si>
  <si>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</si>
  <si>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</si>
  <si>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</si>
  <si>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</si>
  <si>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</si>
  <si>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</si>
  <si>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</si>
  <si>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</si>
  <si>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</si>
  <si>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</si>
  <si>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</si>
  <si>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</si>
  <si>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</si>
  <si>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</si>
  <si>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</si>
  <si>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</si>
  <si>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</si>
  <si>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</si>
  <si>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</si>
  <si>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</si>
  <si>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</si>
  <si>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</si>
  <si>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</si>
  <si>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</si>
  <si>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</si>
  <si>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</si>
  <si>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</si>
  <si>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</si>
  <si>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</si>
  <si>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</si>
  <si>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</si>
  <si>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</si>
  <si>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</si>
  <si>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</si>
  <si>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</si>
  <si>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</si>
  <si>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</si>
  <si>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</si>
  <si>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</si>
  <si>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</si>
  <si>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</si>
  <si>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</si>
  <si>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</si>
  <si>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</si>
  <si>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</si>
  <si>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</si>
  <si>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</si>
  <si>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</si>
  <si>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</si>
  <si>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</si>
  <si>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</si>
  <si>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</si>
  <si>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</si>
  <si>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</si>
  <si>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</si>
  <si>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</si>
  <si>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</si>
  <si>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</si>
  <si>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</si>
  <si>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</si>
  <si>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</si>
  <si>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</si>
  <si>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</si>
  <si>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</si>
  <si>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</si>
  <si>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</si>
  <si>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</si>
  <si>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</si>
  <si>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</si>
  <si>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</si>
  <si>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</si>
  <si>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</si>
  <si>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</si>
  <si>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</si>
  <si>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</si>
  <si>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</si>
  <si>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</si>
  <si>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</si>
  <si>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</si>
  <si>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</si>
  <si>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</si>
  <si>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</si>
  <si>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</si>
  <si>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</si>
  <si>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</si>
  <si>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</si>
  <si>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</si>
  <si>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</si>
  <si>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</si>
  <si>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</si>
  <si>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</si>
  <si>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</si>
  <si>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</si>
  <si>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</si>
  <si>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</si>
  <si>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</si>
  <si>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</si>
  <si>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</si>
  <si>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</si>
  <si>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</si>
  <si>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</si>
  <si>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</si>
  <si>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</si>
  <si>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</si>
  <si>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</si>
  <si>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</si>
  <si>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</si>
  <si>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</si>
  <si>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</si>
  <si>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</si>
  <si>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</si>
  <si>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</si>
  <si>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</si>
  <si>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</si>
  <si>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</si>
  <si>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</si>
  <si>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</si>
  <si>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</si>
  <si>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</si>
  <si>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</si>
  <si>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</si>
  <si>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</si>
  <si>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</si>
  <si>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</si>
  <si>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</si>
  <si>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</si>
  <si>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</si>
  <si>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</si>
  <si>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</si>
  <si>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</si>
  <si>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</si>
  <si>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</si>
  <si>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</si>
  <si>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</si>
  <si>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</si>
  <si>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</si>
  <si>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</si>
  <si>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</si>
  <si>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</si>
  <si>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</si>
  <si>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</si>
  <si>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</si>
  <si>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</si>
  <si>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</si>
  <si>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</si>
  <si>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</si>
  <si>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</si>
  <si>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</si>
  <si>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</si>
  <si>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31/05/2020</t>
  </si>
  <si>
    <t>Cut-off Date: 31/05/2020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</si>
</sst>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K19" sqref="K19"/>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N17" sqref="N1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Q21" sqref="Q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1764</v>
      </c>
      <c r="G9" s="7"/>
      <c r="H9" s="7"/>
      <c r="I9" s="7"/>
      <c r="J9" s="8"/>
    </row>
    <row r="10" spans="2:10" ht="21" x14ac:dyDescent="0.25">
      <c r="B10" s="6"/>
      <c r="C10" s="7"/>
      <c r="D10" s="7"/>
      <c r="E10" s="7"/>
      <c r="F10" s="12" t="s">
        <v>1765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I20" sqref="I2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43982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30423.531447000001</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0.56984810419728427</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27393.548429999999</v>
      </c>
      <c r="E53" s="50"/>
      <c r="F53" s="159">
        <f>IF($C$58=0,"",IF(C53="[for completion]","",C53/$C$58))</f>
        <v>0.90040659736433126</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3029.983017</v>
      </c>
      <c r="E56" s="50"/>
      <c r="F56" s="167">
        <f t="shared" si="0"/>
        <v>9.9593402635668724E-2</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30423.531446999998</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19.8</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143.49</v>
      </c>
      <c r="D70" s="184" t="s">
        <v>1341</v>
      </c>
      <c r="E70" s="21"/>
      <c r="F70" s="159">
        <f t="shared" ref="F70:F76" si="2">IF($C$77=0,"",IF(C70="[for completion]","",C70/$C$77))</f>
        <v>5.2380943689299131E-3</v>
      </c>
      <c r="G70" s="159" t="str">
        <f>IF($D$77=0,"",IF(D70="[Mark as ND1 if not relevant]","",D70/$D$77))</f>
        <v/>
      </c>
      <c r="H70" s="23"/>
      <c r="L70" s="23"/>
      <c r="M70" s="23"/>
      <c r="N70" s="55"/>
    </row>
    <row r="71" spans="1:14" x14ac:dyDescent="0.25">
      <c r="A71" s="25" t="s">
        <v>115</v>
      </c>
      <c r="B71" s="140" t="s">
        <v>1666</v>
      </c>
      <c r="C71" s="171">
        <v>211.39</v>
      </c>
      <c r="D71" s="184" t="s">
        <v>1341</v>
      </c>
      <c r="E71" s="21"/>
      <c r="F71" s="159">
        <f t="shared" si="2"/>
        <v>7.7167800449375852E-3</v>
      </c>
      <c r="G71" s="159" t="str">
        <f t="shared" ref="G71:G76" si="3">IF($D$77=0,"",IF(D71="[Mark as ND1 if not relevant]","",D71/$D$77))</f>
        <v/>
      </c>
      <c r="H71" s="23"/>
      <c r="L71" s="23"/>
      <c r="M71" s="23"/>
      <c r="N71" s="55"/>
    </row>
    <row r="72" spans="1:14" x14ac:dyDescent="0.25">
      <c r="A72" s="25" t="s">
        <v>116</v>
      </c>
      <c r="B72" s="139" t="s">
        <v>1667</v>
      </c>
      <c r="C72" s="171">
        <v>333.85</v>
      </c>
      <c r="D72" s="184" t="s">
        <v>1341</v>
      </c>
      <c r="E72" s="21"/>
      <c r="F72" s="159">
        <f t="shared" si="2"/>
        <v>1.2187175448235079E-2</v>
      </c>
      <c r="G72" s="159" t="str">
        <f t="shared" si="3"/>
        <v/>
      </c>
      <c r="H72" s="23"/>
      <c r="L72" s="23"/>
      <c r="M72" s="23"/>
      <c r="N72" s="55"/>
    </row>
    <row r="73" spans="1:14" x14ac:dyDescent="0.25">
      <c r="A73" s="25" t="s">
        <v>117</v>
      </c>
      <c r="B73" s="139" t="s">
        <v>1668</v>
      </c>
      <c r="C73" s="171">
        <v>351.7</v>
      </c>
      <c r="D73" s="184" t="s">
        <v>1341</v>
      </c>
      <c r="E73" s="21"/>
      <c r="F73" s="159">
        <f t="shared" si="2"/>
        <v>1.2838788692958744E-2</v>
      </c>
      <c r="G73" s="159" t="str">
        <f t="shared" si="3"/>
        <v/>
      </c>
      <c r="H73" s="23"/>
      <c r="L73" s="23"/>
      <c r="M73" s="23"/>
      <c r="N73" s="55"/>
    </row>
    <row r="74" spans="1:14" x14ac:dyDescent="0.25">
      <c r="A74" s="25" t="s">
        <v>118</v>
      </c>
      <c r="B74" s="139" t="s">
        <v>1669</v>
      </c>
      <c r="C74" s="171">
        <v>363.35</v>
      </c>
      <c r="D74" s="184" t="s">
        <v>1341</v>
      </c>
      <c r="E74" s="21"/>
      <c r="F74" s="159">
        <f t="shared" si="2"/>
        <v>1.3264071286854024E-2</v>
      </c>
      <c r="G74" s="159" t="str">
        <f t="shared" si="3"/>
        <v/>
      </c>
      <c r="H74" s="23"/>
      <c r="L74" s="23"/>
      <c r="M74" s="23"/>
      <c r="N74" s="55"/>
    </row>
    <row r="75" spans="1:14" x14ac:dyDescent="0.25">
      <c r="A75" s="25" t="s">
        <v>119</v>
      </c>
      <c r="B75" s="139" t="s">
        <v>1670</v>
      </c>
      <c r="C75" s="171">
        <v>3333.58</v>
      </c>
      <c r="D75" s="184" t="s">
        <v>1341</v>
      </c>
      <c r="E75" s="21"/>
      <c r="F75" s="159">
        <f t="shared" si="2"/>
        <v>0.12169215015943534</v>
      </c>
      <c r="G75" s="159" t="str">
        <f t="shared" si="3"/>
        <v/>
      </c>
      <c r="H75" s="23"/>
      <c r="L75" s="23"/>
      <c r="M75" s="23"/>
      <c r="N75" s="55"/>
    </row>
    <row r="76" spans="1:14" x14ac:dyDescent="0.25">
      <c r="A76" s="25" t="s">
        <v>120</v>
      </c>
      <c r="B76" s="139" t="s">
        <v>1671</v>
      </c>
      <c r="C76" s="171">
        <v>22656.19</v>
      </c>
      <c r="D76" s="184" t="s">
        <v>1341</v>
      </c>
      <c r="E76" s="21"/>
      <c r="F76" s="159">
        <f t="shared" si="2"/>
        <v>0.82706293999864933</v>
      </c>
      <c r="G76" s="159" t="str">
        <f t="shared" si="3"/>
        <v/>
      </c>
      <c r="H76" s="23"/>
      <c r="L76" s="23"/>
      <c r="M76" s="23"/>
      <c r="N76" s="55"/>
    </row>
    <row r="77" spans="1:14" x14ac:dyDescent="0.25">
      <c r="A77" s="25" t="s">
        <v>121</v>
      </c>
      <c r="B77" s="59" t="s">
        <v>100</v>
      </c>
      <c r="C77" s="152">
        <f>SUM(C70:C76)</f>
        <v>27393.55</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3.45</v>
      </c>
      <c r="D89" s="171">
        <v>4.3910908016156878</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4815.7085131200001</v>
      </c>
      <c r="D93" s="171">
        <v>87.68</v>
      </c>
      <c r="E93" s="21"/>
      <c r="F93" s="159">
        <f>IF($C$100=0,"",IF(C93="[for completion]","",IF(C93="","",C93/$C$100)))</f>
        <v>0.24848959078965874</v>
      </c>
      <c r="G93" s="159">
        <f>IF($D$100=0,"",IF(D93="[Mark as ND1 if not relevant]","",IF(D93="","",D93/$D$100)))</f>
        <v>4.5242703666716648E-3</v>
      </c>
      <c r="H93" s="23"/>
      <c r="L93" s="23"/>
      <c r="M93" s="23"/>
      <c r="N93" s="55"/>
    </row>
    <row r="94" spans="1:14" x14ac:dyDescent="0.25">
      <c r="A94" s="25" t="s">
        <v>143</v>
      </c>
      <c r="B94" s="140" t="s">
        <v>1666</v>
      </c>
      <c r="C94" s="171">
        <v>2586.5119</v>
      </c>
      <c r="D94" s="171">
        <v>4833.4258131199995</v>
      </c>
      <c r="E94" s="21"/>
      <c r="F94" s="159">
        <f t="shared" ref="F94:F99" si="6">IF($C$100=0,"",IF(C94="[for completion]","",IF(C94="","",C94/$C$100)))</f>
        <v>0.13346349386648748</v>
      </c>
      <c r="G94" s="159">
        <f t="shared" ref="G94:G99" si="7">IF($D$100=0,"",IF(D94="[Mark as ND1 if not relevant]","",IF(D94="","",D94/$D$100)))</f>
        <v>0.2494037999065318</v>
      </c>
      <c r="H94" s="23"/>
      <c r="L94" s="23"/>
      <c r="M94" s="23"/>
      <c r="N94" s="55"/>
    </row>
    <row r="95" spans="1:14" x14ac:dyDescent="0.25">
      <c r="A95" s="25" t="s">
        <v>144</v>
      </c>
      <c r="B95" s="140" t="s">
        <v>1667</v>
      </c>
      <c r="C95" s="171">
        <v>2021.9094070000001</v>
      </c>
      <c r="D95" s="171">
        <v>2543.5520999999999</v>
      </c>
      <c r="E95" s="21"/>
      <c r="F95" s="159">
        <f t="shared" si="6"/>
        <v>0.10433011877491763</v>
      </c>
      <c r="G95" s="159">
        <f t="shared" si="7"/>
        <v>0.13124677682613459</v>
      </c>
      <c r="H95" s="23"/>
      <c r="L95" s="23"/>
      <c r="M95" s="23"/>
      <c r="N95" s="55"/>
    </row>
    <row r="96" spans="1:14" x14ac:dyDescent="0.25">
      <c r="A96" s="25" t="s">
        <v>145</v>
      </c>
      <c r="B96" s="140" t="s">
        <v>1668</v>
      </c>
      <c r="C96" s="171">
        <v>2832.7</v>
      </c>
      <c r="D96" s="171">
        <v>2043.9719070000001</v>
      </c>
      <c r="E96" s="21"/>
      <c r="F96" s="159">
        <f t="shared" si="6"/>
        <v>0.14616675031558876</v>
      </c>
      <c r="G96" s="159">
        <f t="shared" si="7"/>
        <v>0.10546853933792737</v>
      </c>
      <c r="H96" s="23"/>
      <c r="L96" s="23"/>
      <c r="M96" s="23"/>
      <c r="N96" s="55"/>
    </row>
    <row r="97" spans="1:14" x14ac:dyDescent="0.25">
      <c r="A97" s="25" t="s">
        <v>146</v>
      </c>
      <c r="B97" s="140" t="s">
        <v>1669</v>
      </c>
      <c r="C97" s="171">
        <v>2349.0488740000001</v>
      </c>
      <c r="D97" s="171">
        <v>2809.6763999999998</v>
      </c>
      <c r="E97" s="21"/>
      <c r="F97" s="159">
        <f t="shared" si="6"/>
        <v>0.12121044948108624</v>
      </c>
      <c r="G97" s="159">
        <f t="shared" si="7"/>
        <v>0.1449787371858659</v>
      </c>
      <c r="H97" s="23"/>
      <c r="L97" s="23"/>
      <c r="M97" s="23"/>
    </row>
    <row r="98" spans="1:14" x14ac:dyDescent="0.25">
      <c r="A98" s="25" t="s">
        <v>147</v>
      </c>
      <c r="B98" s="140" t="s">
        <v>1670</v>
      </c>
      <c r="C98" s="171">
        <v>4593.0947999999999</v>
      </c>
      <c r="D98" s="171">
        <v>6880.6672740000004</v>
      </c>
      <c r="E98" s="21"/>
      <c r="F98" s="159">
        <f t="shared" si="6"/>
        <v>0.23700276796251957</v>
      </c>
      <c r="G98" s="159">
        <f t="shared" si="7"/>
        <v>0.35504104756712712</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30423.531447000001</v>
      </c>
      <c r="D119" s="171">
        <f>C38</f>
        <v>30423.531447000001</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30423.531447000001</v>
      </c>
      <c r="D129" s="150">
        <f>SUM(D112:D128)</f>
        <v>30423.531447000001</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10049.910873430001</v>
      </c>
      <c r="D138" s="171">
        <v>9180.4350740000009</v>
      </c>
      <c r="E138" s="51"/>
      <c r="F138" s="159">
        <f>IF($C$155=0,"",IF(C138="[for completion]","",IF(C138="","",C138/$C$155)))</f>
        <v>0.49613188120170898</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0.44789021191650064</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133.27780092</v>
      </c>
      <c r="D149" s="171">
        <v>167.31151312</v>
      </c>
      <c r="E149" s="42"/>
      <c r="F149" s="159">
        <f t="shared" si="22"/>
        <v>6.5794977612869893E-3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1000.64040986</v>
      </c>
      <c r="D153" s="171">
        <v>959.47190699999999</v>
      </c>
      <c r="E153" s="42"/>
      <c r="F153" s="159">
        <f t="shared" si="22"/>
        <v>4.9398409120503403E-2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20256.531084210001</v>
      </c>
      <c r="D155" s="150">
        <f>SUM(D138:D154)</f>
        <v>19379.920494119997</v>
      </c>
      <c r="E155" s="42"/>
      <c r="F155" s="144">
        <f>SUM(F138:F154)</f>
        <v>1</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14181.531084209997</v>
      </c>
      <c r="D164" s="171">
        <v>13304.920494119999</v>
      </c>
      <c r="E164" s="63"/>
      <c r="F164" s="159">
        <f>IF($C$167=0,"",IF(C164="[for completion]","",IF(C164="","",C164/$C$167)))</f>
        <v>0.70009672560690939</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0.29990327439309061</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20256.531084209997</v>
      </c>
      <c r="D167" s="162">
        <f>SUM(D164:D166)</f>
        <v>19379.920494120001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3029.983017</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3029.983017</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3029.983017</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3029.983017</v>
      </c>
      <c r="E207" s="53"/>
      <c r="F207" s="159"/>
      <c r="G207" s="53"/>
      <c r="H207" s="23"/>
      <c r="L207" s="23"/>
      <c r="M207" s="23"/>
      <c r="N207" s="55"/>
    </row>
    <row r="208" spans="1:14" x14ac:dyDescent="0.25">
      <c r="A208" s="25" t="s">
        <v>291</v>
      </c>
      <c r="B208" s="59" t="s">
        <v>100</v>
      </c>
      <c r="C208" s="152">
        <f>SUM(C193:C206)</f>
        <v>3029.983017</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3029.983017</v>
      </c>
      <c r="E217" s="63"/>
      <c r="F217" s="159">
        <f>IF($C$38=0,"",IF(C217="[for completion]","",IF(C217="","",C217/$C$38)))</f>
        <v>9.9593402635668724E-2</v>
      </c>
      <c r="G217" s="159">
        <f>IF($C$39=0,"",IF(C217="[for completion]","",IF(C217="","",C217/$C$39)))</f>
        <v>0.15634651431816135</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3029.983017</v>
      </c>
      <c r="E220" s="63"/>
      <c r="F220" s="144">
        <f>SUM(F217:F219)</f>
        <v>9.9593402635668724E-2</v>
      </c>
      <c r="G220" s="144">
        <f>SUM(G217:G219)</f>
        <v>0.15634651431816135</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27188.010937999999</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D5" sqref="D5"/>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27393.55</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27393.55</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256216</v>
      </c>
      <c r="D28" s="171">
        <v>0</v>
      </c>
      <c r="F28" s="171">
        <f>C28</f>
        <v>256216</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1732</v>
      </c>
      <c r="C99" s="180">
        <v>0.12451120010363202</v>
      </c>
      <c r="D99" s="142">
        <v>0</v>
      </c>
      <c r="E99" s="142"/>
      <c r="F99" s="180">
        <f>C99</f>
        <v>0.12451120010363202</v>
      </c>
      <c r="G99" s="108"/>
    </row>
    <row r="100" spans="1:7" x14ac:dyDescent="0.25">
      <c r="A100" s="108" t="s">
        <v>609</v>
      </c>
      <c r="B100" s="129" t="s">
        <v>1733</v>
      </c>
      <c r="C100" s="180">
        <v>4.6723959970329347E-2</v>
      </c>
      <c r="D100" s="142">
        <v>0</v>
      </c>
      <c r="E100" s="142"/>
      <c r="F100" s="180">
        <f t="shared" ref="F100:F110" si="1">C100</f>
        <v>4.6723959970329347E-2</v>
      </c>
      <c r="G100" s="108"/>
    </row>
    <row r="101" spans="1:7" x14ac:dyDescent="0.25">
      <c r="A101" s="108" t="s">
        <v>610</v>
      </c>
      <c r="B101" s="129" t="s">
        <v>1734</v>
      </c>
      <c r="C101" s="180">
        <v>0.20452783400444863</v>
      </c>
      <c r="D101" s="142">
        <v>0</v>
      </c>
      <c r="E101" s="142"/>
      <c r="F101" s="180">
        <f t="shared" si="1"/>
        <v>0.20452783400444863</v>
      </c>
      <c r="G101" s="108"/>
    </row>
    <row r="102" spans="1:7" x14ac:dyDescent="0.25">
      <c r="A102" s="108" t="s">
        <v>611</v>
      </c>
      <c r="B102" s="129" t="s">
        <v>1735</v>
      </c>
      <c r="C102" s="180">
        <v>1.8761412261457694E-2</v>
      </c>
      <c r="D102" s="142">
        <v>0</v>
      </c>
      <c r="E102" s="142"/>
      <c r="F102" s="180">
        <f t="shared" si="1"/>
        <v>1.8761412261457694E-2</v>
      </c>
      <c r="G102" s="108"/>
    </row>
    <row r="103" spans="1:7" x14ac:dyDescent="0.25">
      <c r="A103" s="108" t="s">
        <v>612</v>
      </c>
      <c r="B103" s="129" t="s">
        <v>1736</v>
      </c>
      <c r="C103" s="180">
        <v>6.9627172899553821E-2</v>
      </c>
      <c r="D103" s="142">
        <v>0</v>
      </c>
      <c r="E103" s="142"/>
      <c r="F103" s="180">
        <f t="shared" si="1"/>
        <v>6.9627172899553821E-2</v>
      </c>
      <c r="G103" s="108"/>
    </row>
    <row r="104" spans="1:7" x14ac:dyDescent="0.25">
      <c r="A104" s="108" t="s">
        <v>613</v>
      </c>
      <c r="B104" s="129" t="s">
        <v>1737</v>
      </c>
      <c r="C104" s="180">
        <v>3.653081947218563E-2</v>
      </c>
      <c r="D104" s="142">
        <v>0</v>
      </c>
      <c r="E104" s="142"/>
      <c r="F104" s="180">
        <f t="shared" si="1"/>
        <v>3.653081947218563E-2</v>
      </c>
      <c r="G104" s="108"/>
    </row>
    <row r="105" spans="1:7" x14ac:dyDescent="0.25">
      <c r="A105" s="108" t="s">
        <v>614</v>
      </c>
      <c r="B105" s="129" t="s">
        <v>1738</v>
      </c>
      <c r="C105" s="180">
        <v>0.21589815509175067</v>
      </c>
      <c r="D105" s="142">
        <v>0</v>
      </c>
      <c r="E105" s="142"/>
      <c r="F105" s="180">
        <f t="shared" si="1"/>
        <v>0.21589815509175067</v>
      </c>
      <c r="G105" s="108"/>
    </row>
    <row r="106" spans="1:7" x14ac:dyDescent="0.25">
      <c r="A106" s="108" t="s">
        <v>615</v>
      </c>
      <c r="B106" s="129" t="s">
        <v>1739</v>
      </c>
      <c r="C106" s="180">
        <v>8.040328087672971E-2</v>
      </c>
      <c r="D106" s="142">
        <v>0</v>
      </c>
      <c r="E106" s="142"/>
      <c r="F106" s="180">
        <f t="shared" si="1"/>
        <v>8.040328087672971E-2</v>
      </c>
      <c r="G106" s="108"/>
    </row>
    <row r="107" spans="1:7" x14ac:dyDescent="0.25">
      <c r="A107" s="108" t="s">
        <v>616</v>
      </c>
      <c r="B107" s="129" t="s">
        <v>1740</v>
      </c>
      <c r="C107" s="180">
        <v>8.0064836797691136E-2</v>
      </c>
      <c r="D107" s="142">
        <v>0</v>
      </c>
      <c r="E107" s="142"/>
      <c r="F107" s="180">
        <f t="shared" si="1"/>
        <v>8.0064836797691136E-2</v>
      </c>
      <c r="G107" s="108"/>
    </row>
    <row r="108" spans="1:7" x14ac:dyDescent="0.25">
      <c r="A108" s="108" t="s">
        <v>617</v>
      </c>
      <c r="B108" s="129" t="s">
        <v>1741</v>
      </c>
      <c r="C108" s="180">
        <v>2.9780490836875003E-2</v>
      </c>
      <c r="D108" s="142">
        <v>0</v>
      </c>
      <c r="E108" s="142"/>
      <c r="F108" s="180">
        <f t="shared" si="1"/>
        <v>2.9780490836875003E-2</v>
      </c>
      <c r="G108" s="108"/>
    </row>
    <row r="109" spans="1:7" x14ac:dyDescent="0.25">
      <c r="A109" s="108" t="s">
        <v>618</v>
      </c>
      <c r="B109" s="129" t="s">
        <v>1742</v>
      </c>
      <c r="C109" s="180">
        <v>4.8954836924663854E-2</v>
      </c>
      <c r="D109" s="142">
        <v>0</v>
      </c>
      <c r="E109" s="142"/>
      <c r="F109" s="180">
        <f t="shared" si="1"/>
        <v>4.8954836924663854E-2</v>
      </c>
      <c r="G109" s="108"/>
    </row>
    <row r="110" spans="1:7" x14ac:dyDescent="0.25">
      <c r="A110" s="108" t="s">
        <v>619</v>
      </c>
      <c r="B110" s="129" t="s">
        <v>1743</v>
      </c>
      <c r="C110" s="180">
        <v>4.4216000760682522E-2</v>
      </c>
      <c r="D110" s="142">
        <v>0</v>
      </c>
      <c r="E110" s="142"/>
      <c r="F110" s="180">
        <f t="shared" si="1"/>
        <v>4.4216000760682522E-2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0.71596612558815265</v>
      </c>
      <c r="D150" s="180">
        <v>0</v>
      </c>
      <c r="E150" s="143"/>
      <c r="F150" s="180">
        <f>C150</f>
        <v>0.71596612558815265</v>
      </c>
    </row>
    <row r="151" spans="1:7" x14ac:dyDescent="0.25">
      <c r="A151" s="108" t="s">
        <v>642</v>
      </c>
      <c r="B151" s="108" t="s">
        <v>643</v>
      </c>
      <c r="C151" s="180">
        <v>0.28403387441184741</v>
      </c>
      <c r="D151" s="180">
        <v>0</v>
      </c>
      <c r="E151" s="143"/>
      <c r="F151" s="180">
        <f>C151</f>
        <v>0.28403387441184741</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0.13064881431631603</v>
      </c>
      <c r="D160" s="180">
        <v>0</v>
      </c>
      <c r="E160" s="143"/>
      <c r="F160" s="180">
        <f>C160</f>
        <v>0.13064881431631603</v>
      </c>
    </row>
    <row r="161" spans="1:7" x14ac:dyDescent="0.25">
      <c r="A161" s="108" t="s">
        <v>654</v>
      </c>
      <c r="B161" s="108" t="s">
        <v>655</v>
      </c>
      <c r="C161" s="180">
        <v>0.72238952805897327</v>
      </c>
      <c r="D161" s="180">
        <v>0</v>
      </c>
      <c r="E161" s="143"/>
      <c r="F161" s="180">
        <f>C161</f>
        <v>0.72238952805897327</v>
      </c>
    </row>
    <row r="162" spans="1:7" x14ac:dyDescent="0.25">
      <c r="A162" s="108" t="s">
        <v>656</v>
      </c>
      <c r="B162" s="108" t="s">
        <v>98</v>
      </c>
      <c r="C162" s="180">
        <v>0.1469616576247107</v>
      </c>
      <c r="D162" s="180">
        <v>0</v>
      </c>
      <c r="E162" s="143"/>
      <c r="F162" s="180">
        <f>C162</f>
        <v>0.1469616576247107</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0.16613740285361839</v>
      </c>
      <c r="D170" s="180">
        <v>0</v>
      </c>
      <c r="E170" s="143"/>
      <c r="F170" s="180">
        <f>C170</f>
        <v>0.16613740285361839</v>
      </c>
    </row>
    <row r="171" spans="1:7" x14ac:dyDescent="0.25">
      <c r="A171" s="108" t="s">
        <v>666</v>
      </c>
      <c r="B171" s="130" t="s">
        <v>667</v>
      </c>
      <c r="C171" s="180">
        <v>0.22465244355396058</v>
      </c>
      <c r="D171" s="180">
        <v>0</v>
      </c>
      <c r="E171" s="143"/>
      <c r="F171" s="180">
        <f>C171</f>
        <v>0.22465244355396058</v>
      </c>
    </row>
    <row r="172" spans="1:7" x14ac:dyDescent="0.25">
      <c r="A172" s="108" t="s">
        <v>668</v>
      </c>
      <c r="B172" s="130" t="s">
        <v>669</v>
      </c>
      <c r="C172" s="180">
        <v>0.15206592783224318</v>
      </c>
      <c r="D172" s="180">
        <v>0</v>
      </c>
      <c r="E172" s="142"/>
      <c r="F172" s="180">
        <f>C172</f>
        <v>0.15206592783224318</v>
      </c>
    </row>
    <row r="173" spans="1:7" x14ac:dyDescent="0.25">
      <c r="A173" s="108" t="s">
        <v>670</v>
      </c>
      <c r="B173" s="130" t="s">
        <v>671</v>
      </c>
      <c r="C173" s="180">
        <v>0.12976862465371769</v>
      </c>
      <c r="D173" s="180">
        <v>0</v>
      </c>
      <c r="E173" s="142"/>
      <c r="F173" s="180">
        <f>C173</f>
        <v>0.12976862465371769</v>
      </c>
    </row>
    <row r="174" spans="1:7" x14ac:dyDescent="0.25">
      <c r="A174" s="108" t="s">
        <v>672</v>
      </c>
      <c r="B174" s="130" t="s">
        <v>673</v>
      </c>
      <c r="C174" s="180">
        <v>0.32737560110646019</v>
      </c>
      <c r="D174" s="180">
        <v>0</v>
      </c>
      <c r="E174" s="142"/>
      <c r="F174" s="180">
        <f>C174</f>
        <v>0.32737560110646019</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106.91584</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1744</v>
      </c>
      <c r="C190" s="171">
        <v>26.514889</v>
      </c>
      <c r="D190" s="171">
        <v>48189</v>
      </c>
      <c r="E190" s="135"/>
      <c r="F190" s="167">
        <f>IF($C$214=0,"",IF(C190="[for completion]","",IF(C190="","",C190/$C$214)))</f>
        <v>9.6792458515386275E-4</v>
      </c>
      <c r="G190" s="167">
        <f>IF($D$214=0,"",IF(D190="[for completion]","",IF(D190="","",D190/$D$214)))</f>
        <v>0.18807958909669967</v>
      </c>
    </row>
    <row r="191" spans="1:7" x14ac:dyDescent="0.25">
      <c r="A191" s="108" t="s">
        <v>693</v>
      </c>
      <c r="B191" s="129" t="s">
        <v>1745</v>
      </c>
      <c r="C191" s="171">
        <v>62.390726000000001</v>
      </c>
      <c r="D191" s="171">
        <v>8400</v>
      </c>
      <c r="E191" s="135"/>
      <c r="F191" s="167">
        <f t="shared" ref="F191:F213" si="2">IF($C$214=0,"",IF(C191="[for completion]","",IF(C191="","",C191/$C$214)))</f>
        <v>2.277570069442807E-3</v>
      </c>
      <c r="G191" s="167">
        <f t="shared" ref="G191:G213" si="3">IF($D$214=0,"",IF(D191="[for completion]","",IF(D191="","",D191/$D$214)))</f>
        <v>3.2784837793112059E-2</v>
      </c>
    </row>
    <row r="192" spans="1:7" x14ac:dyDescent="0.25">
      <c r="A192" s="108" t="s">
        <v>694</v>
      </c>
      <c r="B192" s="129" t="s">
        <v>1746</v>
      </c>
      <c r="C192" s="171">
        <v>319.47491200000002</v>
      </c>
      <c r="D192" s="171">
        <v>18540</v>
      </c>
      <c r="E192" s="135"/>
      <c r="F192" s="167">
        <f t="shared" si="2"/>
        <v>1.1662414338776482E-2</v>
      </c>
      <c r="G192" s="167">
        <f t="shared" si="3"/>
        <v>7.2360820557654484E-2</v>
      </c>
    </row>
    <row r="193" spans="1:7" x14ac:dyDescent="0.25">
      <c r="A193" s="108" t="s">
        <v>695</v>
      </c>
      <c r="B193" s="129" t="s">
        <v>1747</v>
      </c>
      <c r="C193" s="171">
        <v>994.98227999999995</v>
      </c>
      <c r="D193" s="171">
        <v>26522</v>
      </c>
      <c r="E193" s="135"/>
      <c r="F193" s="167">
        <f t="shared" si="2"/>
        <v>3.6321774177687276E-2</v>
      </c>
      <c r="G193" s="167">
        <f t="shared" si="3"/>
        <v>0.10351422237487121</v>
      </c>
    </row>
    <row r="194" spans="1:7" x14ac:dyDescent="0.25">
      <c r="A194" s="108" t="s">
        <v>696</v>
      </c>
      <c r="B194" s="129" t="s">
        <v>1748</v>
      </c>
      <c r="C194" s="171">
        <v>1623.42112</v>
      </c>
      <c r="D194" s="171">
        <v>25986</v>
      </c>
      <c r="E194" s="135"/>
      <c r="F194" s="167">
        <f t="shared" si="2"/>
        <v>5.9262899954286782E-2</v>
      </c>
      <c r="G194" s="167">
        <f t="shared" si="3"/>
        <v>0.10142223748712025</v>
      </c>
    </row>
    <row r="195" spans="1:7" x14ac:dyDescent="0.25">
      <c r="A195" s="108" t="s">
        <v>697</v>
      </c>
      <c r="B195" s="129" t="s">
        <v>1749</v>
      </c>
      <c r="C195" s="171">
        <v>2139.6582790000002</v>
      </c>
      <c r="D195" s="171">
        <v>24494</v>
      </c>
      <c r="E195" s="135"/>
      <c r="F195" s="167">
        <f t="shared" si="2"/>
        <v>7.8108109450207505E-2</v>
      </c>
      <c r="G195" s="167">
        <f t="shared" si="3"/>
        <v>9.5599025821962724E-2</v>
      </c>
    </row>
    <row r="196" spans="1:7" x14ac:dyDescent="0.25">
      <c r="A196" s="108" t="s">
        <v>698</v>
      </c>
      <c r="B196" s="129" t="s">
        <v>1750</v>
      </c>
      <c r="C196" s="171">
        <v>4655.98776</v>
      </c>
      <c r="D196" s="171">
        <v>37730</v>
      </c>
      <c r="E196" s="135"/>
      <c r="F196" s="167">
        <f t="shared" si="2"/>
        <v>0.16996658070412674</v>
      </c>
      <c r="G196" s="167">
        <f t="shared" si="3"/>
        <v>0.14725856308739502</v>
      </c>
    </row>
    <row r="197" spans="1:7" x14ac:dyDescent="0.25">
      <c r="A197" s="108" t="s">
        <v>699</v>
      </c>
      <c r="B197" s="129" t="s">
        <v>1751</v>
      </c>
      <c r="C197" s="171">
        <v>4110.5770000000002</v>
      </c>
      <c r="D197" s="171">
        <v>23780</v>
      </c>
      <c r="E197" s="135"/>
      <c r="F197" s="167">
        <f t="shared" si="2"/>
        <v>0.15005639048566297</v>
      </c>
      <c r="G197" s="167">
        <f t="shared" si="3"/>
        <v>9.2812314609548197E-2</v>
      </c>
    </row>
    <row r="198" spans="1:7" x14ac:dyDescent="0.25">
      <c r="A198" s="108" t="s">
        <v>700</v>
      </c>
      <c r="B198" s="129" t="s">
        <v>1752</v>
      </c>
      <c r="C198" s="171">
        <v>3508.1546330000001</v>
      </c>
      <c r="D198" s="171">
        <v>15695</v>
      </c>
      <c r="E198" s="135"/>
      <c r="F198" s="167">
        <f t="shared" si="2"/>
        <v>0.12806499464516433</v>
      </c>
      <c r="G198" s="167">
        <f t="shared" si="3"/>
        <v>6.1256908233677833E-2</v>
      </c>
    </row>
    <row r="199" spans="1:7" x14ac:dyDescent="0.25">
      <c r="A199" s="108" t="s">
        <v>701</v>
      </c>
      <c r="B199" s="129" t="s">
        <v>1753</v>
      </c>
      <c r="C199" s="171">
        <v>2697.044731</v>
      </c>
      <c r="D199" s="171">
        <v>9882</v>
      </c>
      <c r="E199" s="129"/>
      <c r="F199" s="167">
        <f t="shared" si="2"/>
        <v>9.8455471655739771E-2</v>
      </c>
      <c r="G199" s="167">
        <f t="shared" si="3"/>
        <v>3.8569019889468259E-2</v>
      </c>
    </row>
    <row r="200" spans="1:7" x14ac:dyDescent="0.25">
      <c r="A200" s="108" t="s">
        <v>702</v>
      </c>
      <c r="B200" s="129" t="s">
        <v>1754</v>
      </c>
      <c r="C200" s="171">
        <v>1913.113265</v>
      </c>
      <c r="D200" s="171">
        <v>5929</v>
      </c>
      <c r="E200" s="129"/>
      <c r="F200" s="167">
        <f t="shared" si="2"/>
        <v>6.9838095998722705E-2</v>
      </c>
      <c r="G200" s="167">
        <f t="shared" si="3"/>
        <v>2.3140631342304929E-2</v>
      </c>
    </row>
    <row r="201" spans="1:7" x14ac:dyDescent="0.25">
      <c r="A201" s="108" t="s">
        <v>703</v>
      </c>
      <c r="B201" s="129" t="s">
        <v>1755</v>
      </c>
      <c r="C201" s="171">
        <v>1308.9633570000001</v>
      </c>
      <c r="D201" s="171">
        <v>3514</v>
      </c>
      <c r="E201" s="129"/>
      <c r="F201" s="167">
        <f t="shared" si="2"/>
        <v>4.7783636367696378E-2</v>
      </c>
      <c r="G201" s="167">
        <f t="shared" si="3"/>
        <v>1.3714990476785212E-2</v>
      </c>
    </row>
    <row r="202" spans="1:7" x14ac:dyDescent="0.25">
      <c r="A202" s="108" t="s">
        <v>704</v>
      </c>
      <c r="B202" s="129" t="s">
        <v>1756</v>
      </c>
      <c r="C202" s="171">
        <v>956.88463000000002</v>
      </c>
      <c r="D202" s="171">
        <v>2264</v>
      </c>
      <c r="E202" s="129"/>
      <c r="F202" s="167">
        <f t="shared" si="2"/>
        <v>3.4931021530312932E-2</v>
      </c>
      <c r="G202" s="167">
        <f t="shared" si="3"/>
        <v>8.8362943766197265E-3</v>
      </c>
    </row>
    <row r="203" spans="1:7" x14ac:dyDescent="0.25">
      <c r="A203" s="108" t="s">
        <v>705</v>
      </c>
      <c r="B203" s="129" t="s">
        <v>1757</v>
      </c>
      <c r="C203" s="171">
        <v>778.25651300000004</v>
      </c>
      <c r="D203" s="171">
        <v>1638</v>
      </c>
      <c r="E203" s="129"/>
      <c r="F203" s="167">
        <f t="shared" si="2"/>
        <v>2.8410211805480944E-2</v>
      </c>
      <c r="G203" s="167">
        <f t="shared" si="3"/>
        <v>6.3930433696568522E-3</v>
      </c>
    </row>
    <row r="204" spans="1:7" x14ac:dyDescent="0.25">
      <c r="A204" s="108" t="s">
        <v>706</v>
      </c>
      <c r="B204" s="129" t="s">
        <v>1758</v>
      </c>
      <c r="C204" s="171">
        <v>1072.3404860000001</v>
      </c>
      <c r="D204" s="171">
        <v>1982</v>
      </c>
      <c r="E204" s="129"/>
      <c r="F204" s="167">
        <f t="shared" si="2"/>
        <v>3.9145731292906473E-2</v>
      </c>
      <c r="G204" s="167">
        <f t="shared" si="3"/>
        <v>7.7356605364223936E-3</v>
      </c>
    </row>
    <row r="205" spans="1:7" x14ac:dyDescent="0.25">
      <c r="A205" s="108" t="s">
        <v>707</v>
      </c>
      <c r="B205" s="129" t="s">
        <v>1759</v>
      </c>
      <c r="C205" s="171">
        <v>500.385469</v>
      </c>
      <c r="D205" s="171">
        <v>778</v>
      </c>
      <c r="F205" s="167">
        <f t="shared" si="2"/>
        <v>1.8266544412041327E-2</v>
      </c>
      <c r="G205" s="167">
        <f t="shared" si="3"/>
        <v>3.0365004527429982E-3</v>
      </c>
    </row>
    <row r="206" spans="1:7" x14ac:dyDescent="0.25">
      <c r="A206" s="108" t="s">
        <v>708</v>
      </c>
      <c r="B206" s="129" t="s">
        <v>1760</v>
      </c>
      <c r="C206" s="171">
        <v>339.822317</v>
      </c>
      <c r="D206" s="171">
        <v>457</v>
      </c>
      <c r="E206" s="124"/>
      <c r="F206" s="167">
        <f t="shared" si="2"/>
        <v>1.2405195254947115E-2</v>
      </c>
      <c r="G206" s="167">
        <f t="shared" si="3"/>
        <v>1.7836512942205015E-3</v>
      </c>
    </row>
    <row r="207" spans="1:7" x14ac:dyDescent="0.25">
      <c r="A207" s="108" t="s">
        <v>709</v>
      </c>
      <c r="B207" s="129" t="s">
        <v>1761</v>
      </c>
      <c r="C207" s="171">
        <v>219.519847</v>
      </c>
      <c r="D207" s="171">
        <v>260</v>
      </c>
      <c r="E207" s="124"/>
      <c r="F207" s="167">
        <f t="shared" si="2"/>
        <v>8.0135601110951065E-3</v>
      </c>
      <c r="G207" s="167">
        <f t="shared" si="3"/>
        <v>1.0147687888344211E-3</v>
      </c>
    </row>
    <row r="208" spans="1:7" x14ac:dyDescent="0.25">
      <c r="A208" s="108" t="s">
        <v>710</v>
      </c>
      <c r="B208" s="129" t="s">
        <v>1762</v>
      </c>
      <c r="C208" s="171">
        <v>166.05621600000001</v>
      </c>
      <c r="D208" s="171">
        <v>176</v>
      </c>
      <c r="E208" s="124"/>
      <c r="F208" s="167">
        <f t="shared" si="2"/>
        <v>6.0618731605484085E-3</v>
      </c>
      <c r="G208" s="167">
        <f t="shared" si="3"/>
        <v>6.8692041090330036E-4</v>
      </c>
    </row>
    <row r="209" spans="1:7" x14ac:dyDescent="0.25">
      <c r="A209" s="108" t="s">
        <v>711</v>
      </c>
      <c r="B209" s="129" t="s">
        <v>1763</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27393.548430000003</v>
      </c>
      <c r="D214" s="172">
        <f>SUM(D190:D213)</f>
        <v>256216</v>
      </c>
      <c r="E214" s="124"/>
      <c r="F214" s="173">
        <f>SUM(F190:F213)</f>
        <v>0.99999999999999978</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0.61539999999999995</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4495.0241550000001</v>
      </c>
      <c r="D219" s="171">
        <v>95302</v>
      </c>
      <c r="F219" s="167">
        <f t="shared" ref="F219:F233" si="4">IF($C$227=0,"",IF(C219="[for completion]","",C219/$C$227))</f>
        <v>0.16409061303198241</v>
      </c>
      <c r="G219" s="167">
        <f t="shared" ref="G219:G233" si="5">IF($D$227=0,"",IF(D219="[for completion]","",D219/$D$227))</f>
        <v>0.37195959659037686</v>
      </c>
    </row>
    <row r="220" spans="1:7" x14ac:dyDescent="0.25">
      <c r="A220" s="108" t="s">
        <v>723</v>
      </c>
      <c r="B220" s="108" t="s">
        <v>724</v>
      </c>
      <c r="C220" s="171">
        <v>3419.9156790000002</v>
      </c>
      <c r="D220" s="171">
        <v>31649</v>
      </c>
      <c r="F220" s="167">
        <f t="shared" si="4"/>
        <v>0.12484383641422243</v>
      </c>
      <c r="G220" s="167">
        <f t="shared" si="5"/>
        <v>0.12352468229930996</v>
      </c>
    </row>
    <row r="221" spans="1:7" x14ac:dyDescent="0.25">
      <c r="A221" s="108" t="s">
        <v>725</v>
      </c>
      <c r="B221" s="108" t="s">
        <v>726</v>
      </c>
      <c r="C221" s="171">
        <v>3967.606448</v>
      </c>
      <c r="D221" s="171">
        <v>31488</v>
      </c>
      <c r="F221" s="167">
        <f t="shared" si="4"/>
        <v>0.14483725823759588</v>
      </c>
      <c r="G221" s="167">
        <f t="shared" si="5"/>
        <v>0.12289630624160865</v>
      </c>
    </row>
    <row r="222" spans="1:7" x14ac:dyDescent="0.25">
      <c r="A222" s="108" t="s">
        <v>727</v>
      </c>
      <c r="B222" s="108" t="s">
        <v>728</v>
      </c>
      <c r="C222" s="171">
        <v>4430.655291</v>
      </c>
      <c r="D222" s="171">
        <v>31012</v>
      </c>
      <c r="F222" s="167">
        <f t="shared" si="4"/>
        <v>0.16174083114211574</v>
      </c>
      <c r="G222" s="167">
        <f t="shared" si="5"/>
        <v>0.12103849876666563</v>
      </c>
    </row>
    <row r="223" spans="1:7" x14ac:dyDescent="0.25">
      <c r="A223" s="108" t="s">
        <v>729</v>
      </c>
      <c r="B223" s="108" t="s">
        <v>730</v>
      </c>
      <c r="C223" s="171">
        <v>5149.1215080000002</v>
      </c>
      <c r="D223" s="171">
        <v>32216</v>
      </c>
      <c r="F223" s="167">
        <f t="shared" si="4"/>
        <v>0.18796840143429347</v>
      </c>
      <c r="G223" s="167">
        <f t="shared" si="5"/>
        <v>0.12573765885034502</v>
      </c>
    </row>
    <row r="224" spans="1:7" x14ac:dyDescent="0.25">
      <c r="A224" s="108" t="s">
        <v>731</v>
      </c>
      <c r="B224" s="108" t="s">
        <v>732</v>
      </c>
      <c r="C224" s="171">
        <v>5004.1861759999993</v>
      </c>
      <c r="D224" s="171">
        <v>27811</v>
      </c>
      <c r="F224" s="167">
        <f t="shared" si="4"/>
        <v>0.18267754499886815</v>
      </c>
      <c r="G224" s="167">
        <f t="shared" si="5"/>
        <v>0.10854513379336185</v>
      </c>
    </row>
    <row r="225" spans="1:7" x14ac:dyDescent="0.25">
      <c r="A225" s="108" t="s">
        <v>733</v>
      </c>
      <c r="B225" s="108" t="s">
        <v>734</v>
      </c>
      <c r="C225" s="171">
        <v>913.31204700000001</v>
      </c>
      <c r="D225" s="171">
        <v>6498</v>
      </c>
      <c r="F225" s="167">
        <f t="shared" si="4"/>
        <v>3.3340406750656214E-2</v>
      </c>
      <c r="G225" s="167">
        <f t="shared" si="5"/>
        <v>2.5361413807100257E-2</v>
      </c>
    </row>
    <row r="226" spans="1:7" x14ac:dyDescent="0.25">
      <c r="A226" s="108" t="s">
        <v>735</v>
      </c>
      <c r="B226" s="108" t="s">
        <v>736</v>
      </c>
      <c r="C226" s="171">
        <v>13.727126</v>
      </c>
      <c r="D226" s="171">
        <v>240</v>
      </c>
      <c r="F226" s="167">
        <f t="shared" si="4"/>
        <v>5.0110799026557504E-4</v>
      </c>
      <c r="G226" s="167">
        <f t="shared" si="5"/>
        <v>9.3670965123177324E-4</v>
      </c>
    </row>
    <row r="227" spans="1:7" x14ac:dyDescent="0.25">
      <c r="A227" s="108" t="s">
        <v>737</v>
      </c>
      <c r="B227" s="138" t="s">
        <v>100</v>
      </c>
      <c r="C227" s="168">
        <f>SUM(C219:C226)</f>
        <v>27393.548430000003</v>
      </c>
      <c r="D227" s="171">
        <f>SUM(D219:D226)</f>
        <v>256216</v>
      </c>
      <c r="F227" s="142">
        <f>SUM(F219:F226)</f>
        <v>0.99999999999999978</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0.56789999999999996</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6272.4246670000002</v>
      </c>
      <c r="D241" s="171">
        <v>117858</v>
      </c>
      <c r="F241" s="167">
        <f>IF($C$249=0,"",IF(C241="[Mark as ND1 if not relevant]","",C241/$C$249))</f>
        <v>0.22897452234157312</v>
      </c>
      <c r="G241" s="167">
        <f>IF($D$249=0,"",IF(D241="[Mark as ND1 if not relevant]","",D241/$D$249))</f>
        <v>0.45999469197864301</v>
      </c>
    </row>
    <row r="242" spans="1:7" x14ac:dyDescent="0.25">
      <c r="A242" s="108" t="s">
        <v>756</v>
      </c>
      <c r="B242" s="108" t="s">
        <v>724</v>
      </c>
      <c r="C242" s="171">
        <v>4227.1413119999997</v>
      </c>
      <c r="D242" s="171">
        <v>35343</v>
      </c>
      <c r="F242" s="167">
        <f t="shared" ref="F242:F248" si="6">IF($C$249=0,"",IF(C242="[Mark as ND1 if not relevant]","",C242/$C$249))</f>
        <v>0.15431156437442961</v>
      </c>
      <c r="G242" s="167">
        <f t="shared" ref="G242:G248" si="7">IF($D$249=0,"",IF(D242="[Mark as ND1 if not relevant]","",D242/$D$249))</f>
        <v>0.13794220501451901</v>
      </c>
    </row>
    <row r="243" spans="1:7" x14ac:dyDescent="0.25">
      <c r="A243" s="108" t="s">
        <v>757</v>
      </c>
      <c r="B243" s="108" t="s">
        <v>726</v>
      </c>
      <c r="C243" s="171">
        <v>4367.361371</v>
      </c>
      <c r="D243" s="171">
        <v>32270</v>
      </c>
      <c r="F243" s="167">
        <f t="shared" si="6"/>
        <v>0.15943029002467937</v>
      </c>
      <c r="G243" s="167">
        <f t="shared" si="7"/>
        <v>0.12594841852187216</v>
      </c>
    </row>
    <row r="244" spans="1:7" x14ac:dyDescent="0.25">
      <c r="A244" s="108" t="s">
        <v>758</v>
      </c>
      <c r="B244" s="108" t="s">
        <v>728</v>
      </c>
      <c r="C244" s="171">
        <v>4038.7874689999999</v>
      </c>
      <c r="D244" s="171">
        <v>26334</v>
      </c>
      <c r="F244" s="167">
        <f t="shared" si="6"/>
        <v>0.14743571754935292</v>
      </c>
      <c r="G244" s="167">
        <f t="shared" si="7"/>
        <v>0.10278046648140632</v>
      </c>
    </row>
    <row r="245" spans="1:7" x14ac:dyDescent="0.25">
      <c r="A245" s="108" t="s">
        <v>759</v>
      </c>
      <c r="B245" s="108" t="s">
        <v>730</v>
      </c>
      <c r="C245" s="171">
        <v>3898.74991</v>
      </c>
      <c r="D245" s="171">
        <v>20898</v>
      </c>
      <c r="F245" s="167">
        <f t="shared" si="6"/>
        <v>0.14232365405170697</v>
      </c>
      <c r="G245" s="167">
        <f t="shared" si="7"/>
        <v>8.1563992881006644E-2</v>
      </c>
    </row>
    <row r="246" spans="1:7" x14ac:dyDescent="0.25">
      <c r="A246" s="108" t="s">
        <v>760</v>
      </c>
      <c r="B246" s="108" t="s">
        <v>732</v>
      </c>
      <c r="C246" s="171">
        <v>3922.5912150000004</v>
      </c>
      <c r="D246" s="171">
        <v>19072</v>
      </c>
      <c r="F246" s="167">
        <f t="shared" si="6"/>
        <v>0.14319397959791808</v>
      </c>
      <c r="G246" s="167">
        <f t="shared" si="7"/>
        <v>7.4437193617884909E-2</v>
      </c>
    </row>
    <row r="247" spans="1:7" x14ac:dyDescent="0.25">
      <c r="A247" s="108" t="s">
        <v>761</v>
      </c>
      <c r="B247" s="108" t="s">
        <v>734</v>
      </c>
      <c r="C247" s="171">
        <v>611.52749200000005</v>
      </c>
      <c r="D247" s="171">
        <v>3903</v>
      </c>
      <c r="F247" s="167">
        <f t="shared" si="6"/>
        <v>2.2323777934890932E-2</v>
      </c>
      <c r="G247" s="167">
        <f t="shared" si="7"/>
        <v>1.5233240703156712E-2</v>
      </c>
    </row>
    <row r="248" spans="1:7" x14ac:dyDescent="0.25">
      <c r="A248" s="108" t="s">
        <v>762</v>
      </c>
      <c r="B248" s="108" t="s">
        <v>736</v>
      </c>
      <c r="C248" s="171">
        <v>54.964993999999997</v>
      </c>
      <c r="D248" s="171">
        <v>538</v>
      </c>
      <c r="F248" s="167">
        <f t="shared" si="6"/>
        <v>2.0064941254490849E-3</v>
      </c>
      <c r="G248" s="167">
        <f t="shared" si="7"/>
        <v>2.0997908015112248E-3</v>
      </c>
    </row>
    <row r="249" spans="1:7" x14ac:dyDescent="0.25">
      <c r="A249" s="108" t="s">
        <v>763</v>
      </c>
      <c r="B249" s="138" t="s">
        <v>100</v>
      </c>
      <c r="C249" s="168">
        <f>SUM(C241:C248)</f>
        <v>27393.548429999999</v>
      </c>
      <c r="D249" s="171">
        <f>SUM(D241:D248)</f>
        <v>256216</v>
      </c>
      <c r="F249" s="142">
        <f>SUM(F241:F248)</f>
        <v>1</v>
      </c>
      <c r="G249" s="142">
        <f>SUM(G241:G248)</f>
        <v>1</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topLeftCell="A61"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57.201000000000001</v>
      </c>
      <c r="H75" s="23"/>
    </row>
    <row r="76" spans="1:14" x14ac:dyDescent="0.25">
      <c r="A76" s="25" t="s">
        <v>1606</v>
      </c>
      <c r="B76" s="25" t="s">
        <v>1638</v>
      </c>
      <c r="C76" s="182">
        <v>237.63040000000001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0.99868531729680843</v>
      </c>
      <c r="D82" s="179">
        <v>0</v>
      </c>
      <c r="E82" s="179">
        <v>0</v>
      </c>
      <c r="F82" s="179">
        <v>0</v>
      </c>
      <c r="G82" s="183">
        <f>C82</f>
        <v>0.99868531729680843</v>
      </c>
      <c r="H82" s="23"/>
    </row>
    <row r="83" spans="1:8" x14ac:dyDescent="0.25">
      <c r="A83" s="25" t="s">
        <v>1613</v>
      </c>
      <c r="B83" s="25" t="s">
        <v>1628</v>
      </c>
      <c r="C83" s="179">
        <v>1.299268969513382E-3</v>
      </c>
      <c r="D83" s="179">
        <v>0</v>
      </c>
      <c r="E83" s="179">
        <v>0</v>
      </c>
      <c r="F83" s="179">
        <v>0</v>
      </c>
      <c r="G83" s="183">
        <f>C83</f>
        <v>1.299268969513382E-3</v>
      </c>
      <c r="H83" s="23"/>
    </row>
    <row r="84" spans="1:8" x14ac:dyDescent="0.25">
      <c r="A84" s="25" t="s">
        <v>1614</v>
      </c>
      <c r="B84" s="25" t="s">
        <v>1626</v>
      </c>
      <c r="C84" s="179">
        <v>1.3190984034907823E-5</v>
      </c>
      <c r="D84" s="179">
        <v>0</v>
      </c>
      <c r="E84" s="179">
        <v>0</v>
      </c>
      <c r="F84" s="179">
        <v>0</v>
      </c>
      <c r="G84" s="183">
        <f>C84</f>
        <v>1.3190984034907823E-5</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2020-07-28T16:05:21Z</dcterms:modified>
</cp:coreProperties>
</file>