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Z:\Distributions\a.Covered Bonds\2020\g.Jul\e.HTT\"/>
    </mc:Choice>
  </mc:AlternateContent>
  <xr:revisionPtr revIDLastSave="0" documentId="13_ncr:1_{B6084A6C-57A0-420D-A8EA-E4BFD12827AD}" xr6:coauthVersionLast="45" xr6:coauthVersionMax="45" xr10:uidLastSave="{00000000-0000-0000-0000-000000000000}"/>
  <bookViews>
    <workbookView xWindow="20370" yWindow="-120" windowWidth="29040" windowHeight="15840" tabRatio="89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D290" i="8"/>
  <c r="C300" i="8"/>
  <c r="F292" i="8"/>
  <c r="C293" i="8"/>
  <c r="D300" i="8"/>
  <c r="C292" i="8"/>
  <c r="D292" i="8"/>
  <c r="D293" i="8"/>
  <c r="C290"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G227" i="8" l="1"/>
  <c r="G226" i="8"/>
  <c r="G224" i="8"/>
  <c r="G223" i="8"/>
  <c r="G222" i="8"/>
  <c r="G219" i="8"/>
  <c r="G218" i="8"/>
  <c r="G225" i="8"/>
  <c r="G221" i="8"/>
  <c r="D214" i="9" l="1"/>
  <c r="G198" i="9" l="1"/>
  <c r="G194" i="9"/>
  <c r="G211" i="9"/>
  <c r="G196" i="9"/>
  <c r="G213" i="9"/>
  <c r="G192" i="9"/>
  <c r="G203" i="9"/>
  <c r="G209" i="9"/>
  <c r="G190" i="9"/>
  <c r="G191" i="9"/>
  <c r="G201" i="9"/>
  <c r="G212" i="9"/>
  <c r="G195" i="9"/>
  <c r="G210" i="9"/>
  <c r="G208" i="9"/>
  <c r="G206" i="9"/>
  <c r="G199" i="9"/>
  <c r="G207" i="9"/>
  <c r="G205" i="9"/>
  <c r="G200" i="9"/>
  <c r="G204" i="9"/>
  <c r="G197" i="9"/>
  <c r="G202" i="9"/>
  <c r="G193" i="9"/>
  <c r="C214" i="9"/>
  <c r="F151" i="9"/>
  <c r="F150" i="9"/>
  <c r="F170" i="9"/>
  <c r="F161" i="9"/>
  <c r="F106" i="9"/>
  <c r="F199" i="9" l="1"/>
  <c r="F194" i="9"/>
  <c r="F197" i="9"/>
  <c r="F192" i="9"/>
  <c r="F190" i="9"/>
  <c r="F207" i="9"/>
  <c r="F201" i="9"/>
  <c r="F195" i="9"/>
  <c r="F202" i="9"/>
  <c r="F193" i="9"/>
  <c r="F191" i="9"/>
  <c r="F210" i="9"/>
  <c r="F213" i="9"/>
  <c r="F208" i="9"/>
  <c r="F211" i="9"/>
  <c r="F209" i="9"/>
  <c r="F204" i="9"/>
  <c r="F212" i="9"/>
  <c r="F206" i="9"/>
  <c r="F205" i="9"/>
  <c r="F200" i="9"/>
  <c r="F196" i="9"/>
  <c r="F203" i="9"/>
  <c r="F198" i="9"/>
  <c r="G214" i="9"/>
  <c r="F173" i="9"/>
  <c r="F160" i="9"/>
  <c r="F99" i="9"/>
  <c r="F105" i="9"/>
  <c r="F100" i="9"/>
  <c r="F109" i="9"/>
  <c r="F103" i="9"/>
  <c r="F108" i="9"/>
  <c r="F104" i="9"/>
  <c r="F110" i="9"/>
  <c r="F107" i="9"/>
  <c r="F101" i="9"/>
  <c r="F102" i="9"/>
  <c r="F171" i="9"/>
  <c r="F172" i="9"/>
  <c r="C15" i="9" l="1"/>
  <c r="F162" i="9"/>
  <c r="F214" i="9"/>
  <c r="F174" i="9"/>
  <c r="G84" i="18"/>
  <c r="G83" i="18"/>
  <c r="G82" i="18" l="1"/>
  <c r="F24" i="9"/>
  <c r="F26" i="9"/>
  <c r="F14" i="9"/>
  <c r="F12" i="9"/>
  <c r="F18" i="9"/>
  <c r="F19" i="9"/>
  <c r="F22" i="9"/>
  <c r="F21" i="9"/>
  <c r="F23" i="9"/>
  <c r="F17" i="9"/>
  <c r="F25" i="9"/>
  <c r="F13" i="9"/>
  <c r="F16" i="9"/>
  <c r="F20" i="9"/>
  <c r="F15" i="9" l="1"/>
  <c r="F221" i="8" l="1"/>
  <c r="F227" i="8"/>
  <c r="F219" i="8"/>
  <c r="F226" i="8"/>
  <c r="F218" i="8"/>
  <c r="F225" i="8"/>
  <c r="F223" i="8"/>
  <c r="F222" i="8"/>
  <c r="F224" i="8"/>
  <c r="D45" i="8"/>
  <c r="D119" i="8"/>
  <c r="D129" i="8" s="1"/>
  <c r="C119" i="8"/>
  <c r="C129" i="8" s="1"/>
  <c r="C174" i="8"/>
  <c r="C58" i="8"/>
  <c r="C193" i="8" l="1"/>
  <c r="C179" i="8"/>
  <c r="G131" i="8"/>
  <c r="G117" i="8"/>
  <c r="G113" i="8"/>
  <c r="G128" i="8"/>
  <c r="G135" i="8"/>
  <c r="G120" i="8"/>
  <c r="G123" i="8"/>
  <c r="G112" i="8"/>
  <c r="G132" i="8"/>
  <c r="G124" i="8"/>
  <c r="G114" i="8"/>
  <c r="G134" i="8"/>
  <c r="G119" i="8"/>
  <c r="G130" i="8"/>
  <c r="G127" i="8"/>
  <c r="G115" i="8"/>
  <c r="G116" i="8"/>
  <c r="G118" i="8"/>
  <c r="G136" i="8"/>
  <c r="G125" i="8"/>
  <c r="G122" i="8"/>
  <c r="G126" i="8"/>
  <c r="G121" i="8"/>
  <c r="G133" i="8"/>
  <c r="F127" i="8"/>
  <c r="F134" i="8"/>
  <c r="F120" i="8"/>
  <c r="F115" i="8"/>
  <c r="F125" i="8"/>
  <c r="F122" i="8"/>
  <c r="F132" i="8"/>
  <c r="F112" i="8"/>
  <c r="F119" i="8"/>
  <c r="F126" i="8"/>
  <c r="F123" i="8"/>
  <c r="F118" i="8"/>
  <c r="F128" i="8"/>
  <c r="F135" i="8"/>
  <c r="F124" i="8"/>
  <c r="F136" i="8"/>
  <c r="F121" i="8"/>
  <c r="F117" i="8"/>
  <c r="F114" i="8"/>
  <c r="F116" i="8"/>
  <c r="F131" i="8"/>
  <c r="F133" i="8"/>
  <c r="F113" i="8"/>
  <c r="F130" i="8"/>
  <c r="F63" i="8"/>
  <c r="F59" i="8"/>
  <c r="F60" i="8"/>
  <c r="F64" i="8"/>
  <c r="F61" i="8"/>
  <c r="F53" i="8"/>
  <c r="F58" i="8" s="1"/>
  <c r="F54" i="8"/>
  <c r="F62" i="8"/>
  <c r="F55" i="8"/>
  <c r="F57" i="8"/>
  <c r="F56" i="8"/>
  <c r="G129" i="8" l="1"/>
  <c r="F129" i="8"/>
  <c r="F184" i="8"/>
  <c r="F187" i="8"/>
  <c r="F180" i="8"/>
  <c r="F174" i="8"/>
  <c r="F183" i="8"/>
  <c r="F177" i="8"/>
  <c r="F181" i="8"/>
  <c r="F185" i="8"/>
  <c r="F178" i="8"/>
  <c r="F182" i="8"/>
  <c r="F186" i="8"/>
  <c r="F175" i="8"/>
  <c r="C208" i="8"/>
  <c r="C217" i="8"/>
  <c r="C207" i="8"/>
  <c r="F179" i="8" l="1"/>
  <c r="C220" i="8"/>
  <c r="G217" i="8"/>
  <c r="G220" i="8" s="1"/>
  <c r="F217" i="8"/>
  <c r="F220" i="8" s="1"/>
  <c r="F209" i="8"/>
  <c r="F198" i="8"/>
  <c r="F204" i="8"/>
  <c r="F212" i="8"/>
  <c r="F210" i="8"/>
  <c r="F193" i="8"/>
  <c r="F203" i="8"/>
  <c r="F199" i="8"/>
  <c r="F215" i="8"/>
  <c r="F194" i="8"/>
  <c r="F213" i="8"/>
  <c r="F214" i="8"/>
  <c r="F205" i="8"/>
  <c r="F202" i="8"/>
  <c r="F195" i="8"/>
  <c r="F197" i="8"/>
  <c r="F206" i="8"/>
  <c r="F200" i="8"/>
  <c r="F211" i="8"/>
  <c r="F201" i="8"/>
  <c r="F196" i="8"/>
  <c r="F208" i="8" l="1"/>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<sst xmlns="http://schemas.openxmlformats.org/spreadsheetml/2006/main" count="2410" uniqueCount="1766">
  <si>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</si>
  <si>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</si>
  <si>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</si>
  <si>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</si>
  <si>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</si>
  <si>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</si>
  <si>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</si>
  <si>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</si>
  <si>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</si>
  <si>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</si>
  <si>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</si>
  <si>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</si>
  <si>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</si>
  <si>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</si>
  <si>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</si>
  <si>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</si>
  <si>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</si>
  <si>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</si>
  <si>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</si>
  <si>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</si>
  <si>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</si>
  <si>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</si>
  <si>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</si>
  <si>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</si>
  <si>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</si>
  <si>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</si>
  <si>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</si>
  <si>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</si>
  <si>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</si>
  <si>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</si>
  <si>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</si>
  <si>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</si>
  <si>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</si>
  <si>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</si>
  <si>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</si>
  <si>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</si>
  <si>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</si>
  <si>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</si>
  <si>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</si>
  <si>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</si>
  <si>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</si>
  <si>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</si>
  <si>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</si>
  <si>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</si>
  <si>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</si>
  <si>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</si>
  <si>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</si>
  <si>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</si>
  <si>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</si>
  <si>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</si>
  <si>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</si>
  <si>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</si>
  <si>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</si>
  <si>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</si>
  <si>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</si>
  <si>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</si>
  <si>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</si>
  <si>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</si>
  <si>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</si>
  <si>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</si>
  <si>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</si>
  <si>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</si>
  <si>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</si>
  <si>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</si>
  <si>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</si>
  <si>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</si>
  <si>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</si>
  <si>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</si>
  <si>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</si>
  <si>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</si>
  <si>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</si>
  <si>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</si>
  <si>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</si>
  <si>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</si>
  <si>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</si>
  <si>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</si>
  <si>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</si>
  <si>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</si>
  <si>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</si>
  <si>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</si>
  <si>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</si>
  <si>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</si>
  <si>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</si>
  <si>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</si>
  <si>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</si>
  <si>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</si>
  <si>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</si>
  <si>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</si>
  <si>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</si>
  <si>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</si>
  <si>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</si>
  <si>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</si>
  <si>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</si>
  <si>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</si>
  <si>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</si>
  <si>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</si>
  <si>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</si>
  <si>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</si>
  <si>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</si>
  <si>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</si>
  <si>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</si>
  <si>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</si>
  <si>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</si>
  <si>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</si>
  <si>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</si>
  <si>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</si>
  <si>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</si>
  <si>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</si>
  <si>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</si>
  <si>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</si>
  <si>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</si>
  <si>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</si>
  <si>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</si>
  <si>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</si>
  <si>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</si>
  <si>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</si>
  <si>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</si>
  <si>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</si>
  <si>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</si>
  <si>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</si>
  <si>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</si>
  <si>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</si>
  <si>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</si>
  <si>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</si>
  <si>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</si>
  <si>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</si>
  <si>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</si>
  <si>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</si>
  <si>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</si>
  <si>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</si>
  <si>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</si>
  <si>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</si>
  <si>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</si>
  <si>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</si>
  <si>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</si>
  <si>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</si>
  <si>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</si>
  <si>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</si>
  <si>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</si>
  <si>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</si>
  <si>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</si>
  <si>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</si>
  <si>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</si>
  <si>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</si>
  <si>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</si>
  <si>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</si>
  <si>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</si>
  <si>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</si>
  <si>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</si>
  <si>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</si>
  <si>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</si>
  <si>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</si>
  <si>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</si>
  <si>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</si>
  <si>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</si>
  <si>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</si>
  <si>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</si>
  <si>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</si>
  <si>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</si>
  <si>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</si>
  <si>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</si>
  <si>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</si>
  <si>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</si>
  <si>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</si>
  <si>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</si>
  <si>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</si>
  <si>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</si>
  <si>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</si>
  <si>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</si>
  <si>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</si>
  <si>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</si>
  <si>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</si>
  <si>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</si>
  <si>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</si>
  <si>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</si>
  <si>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</si>
  <si>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</si>
  <si>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</si>
  <si>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</si>
  <si>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</si>
  <si>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</si>
  <si>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</si>
  <si>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</si>
  <si>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</si>
  <si>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</si>
  <si>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</si>
  <si>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</si>
  <si>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</si>
  <si>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</si>
  <si>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</si>
  <si>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</si>
  <si>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</si>
  <si>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</si>
  <si>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</si>
  <si>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</si>
  <si>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</si>
  <si>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</si>
  <si>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</si>
  <si>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</si>
  <si>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</si>
  <si>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</si>
  <si>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</si>
  <si>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</si>
  <si>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</si>
  <si>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</si>
  <si>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</si>
  <si>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</si>
  <si>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</si>
  <si>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</si>
  <si>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</si>
  <si>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</si>
  <si>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</si>
  <si>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</si>
  <si>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</si>
  <si>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</si>
  <si>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</si>
  <si>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</si>
  <si>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</si>
  <si>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</si>
  <si>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</si>
  <si>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</si>
  <si>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</si>
  <si>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</si>
  <si>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</si>
  <si>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</si>
  <si>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</si>
  <si>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</si>
  <si>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</si>
  <si>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</si>
  <si>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</si>
  <si>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</si>
  <si>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</si>
  <si>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</si>
  <si>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</si>
  <si>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</si>
  <si>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</si>
  <si>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</si>
  <si>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</si>
  <si>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</si>
  <si>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</si>
  <si>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</si>
  <si>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</si>
  <si>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</si>
  <si>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</si>
  <si>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</si>
  <si>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</si>
  <si>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</si>
  <si>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</si>
  <si>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</si>
  <si>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</si>
  <si>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</si>
  <si>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</si>
  <si>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</si>
  <si>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</si>
  <si>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</si>
  <si>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</si>
  <si>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</si>
  <si>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</si>
  <si>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</si>
  <si>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</si>
  <si>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</si>
  <si>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</si>
  <si>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</si>
  <si>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</si>
  <si>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</si>
  <si>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</si>
  <si>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</si>
  <si>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</si>
  <si>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</si>
  <si>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</si>
  <si>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</si>
  <si>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</si>
  <si>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</si>
  <si>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</si>
  <si>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</si>
  <si>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</si>
  <si>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</si>
  <si>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</si>
  <si>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</si>
  <si>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</si>
  <si>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</si>
  <si>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</si>
  <si>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</si>
  <si>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</si>
  <si>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</si>
  <si>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</si>
  <si>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</si>
  <si>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</si>
  <si>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</si>
  <si>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</si>
  <si>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</si>
  <si>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</si>
  <si>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</si>
  <si>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</si>
  <si>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</si>
  <si>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</si>
  <si>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</si>
  <si>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</si>
  <si>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</si>
  <si>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</si>
  <si>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</si>
  <si>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</si>
  <si>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</si>
  <si>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</si>
  <si>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</si>
  <si>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</si>
  <si>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</si>
  <si>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</si>
  <si>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</si>
  <si>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</si>
  <si>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</si>
  <si>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</si>
  <si>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</si>
  <si>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</si>
  <si>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</si>
  <si>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</si>
  <si>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</si>
  <si>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</si>
  <si>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</si>
  <si>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</si>
  <si>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</si>
  <si>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</si>
  <si>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</si>
  <si>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</si>
  <si>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</si>
  <si>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</si>
  <si>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</si>
  <si>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</si>
  <si>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</si>
  <si>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</si>
  <si>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</si>
  <si>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</si>
  <si>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</si>
  <si>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</si>
  <si>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</si>
  <si>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</si>
  <si>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</si>
  <si>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</si>
  <si>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</si>
  <si>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</si>
  <si>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</si>
  <si>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</si>
  <si>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</si>
  <si>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</si>
  <si>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</si>
  <si>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</si>
  <si>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</si>
  <si>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</si>
  <si>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</si>
  <si>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</si>
  <si>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</si>
  <si>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</si>
  <si>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</si>
  <si>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</si>
  <si>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</si>
  <si>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</si>
  <si>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</si>
  <si>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</si>
  <si>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</si>
  <si>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</si>
  <si>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</si>
  <si>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</si>
  <si>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</si>
  <si>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</si>
  <si>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</si>
  <si>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</si>
  <si>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</si>
  <si>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</si>
  <si>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</si>
  <si>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</si>
  <si>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</si>
  <si>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</si>
  <si>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</si>
  <si>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</si>
  <si>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</si>
  <si>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</si>
  <si>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</si>
  <si>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</si>
  <si>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</si>
  <si>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</si>
  <si>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</si>
  <si>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</si>
  <si>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</si>
  <si>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</si>
  <si>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</si>
  <si>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</si>
  <si>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</si>
  <si>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</si>
  <si>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</si>
  <si>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</si>
  <si>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</si>
  <si>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</si>
  <si>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</si>
  <si>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</si>
  <si>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</si>
  <si>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</si>
  <si>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</si>
  <si>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</si>
  <si>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</si>
  <si>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</si>
  <si>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</si>
  <si>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</si>
  <si>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</si>
  <si>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</si>
  <si>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</si>
  <si>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</si>
  <si>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</si>
  <si>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</si>
  <si>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</si>
  <si>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</si>
  <si>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</si>
  <si>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</si>
  <si>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</si>
  <si>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</si>
  <si>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</si>
  <si>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</si>
  <si>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</si>
  <si>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</si>
  <si>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</si>
  <si>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</si>
  <si>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</si>
  <si>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</si>
  <si>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</si>
  <si>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</si>
  <si>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</si>
  <si>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</si>
  <si>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</si>
  <si>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</si>
  <si>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</si>
  <si>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</si>
  <si>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</si>
  <si>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</si>
  <si>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</si>
  <si>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</si>
  <si>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</si>
  <si>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</si>
  <si>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</si>
  <si>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</si>
  <si>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</si>
  <si>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</si>
  <si>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</si>
  <si>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</si>
  <si>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</si>
  <si>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</si>
  <si>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</si>
  <si>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</si>
  <si>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</si>
  <si>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</si>
  <si>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</si>
  <si>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</si>
  <si>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</si>
  <si>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</si>
  <si>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</si>
  <si>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</si>
  <si>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</si>
  <si>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</si>
  <si>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</si>
  <si>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</si>
  <si>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</si>
  <si>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</si>
  <si>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</si>
  <si>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</si>
  <si>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</si>
  <si>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</si>
  <si>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</si>
  <si>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</si>
  <si>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</si>
  <si>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</si>
  <si>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</si>
  <si>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</si>
  <si>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</si>
  <si>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</si>
  <si>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</si>
  <si>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</si>
  <si>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</si>
  <si>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</si>
  <si>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</si>
  <si>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</si>
  <si>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</si>
  <si>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</si>
  <si>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</si>
  <si>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</si>
  <si>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</si>
  <si>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</si>
  <si>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</si>
  <si>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</si>
  <si>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</si>
  <si>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</si>
  <si>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</si>
  <si>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</si>
  <si>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</si>
  <si>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</si>
  <si>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</si>
  <si>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</si>
  <si>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</si>
  <si>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</si>
  <si>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</si>
  <si>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</si>
  <si>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</si>
  <si>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</si>
  <si>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</si>
  <si>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</si>
  <si>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</si>
  <si>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</si>
  <si>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</si>
  <si>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</si>
  <si>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</si>
  <si>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</si>
  <si>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</si>
  <si>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</si>
  <si>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</si>
  <si>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</si>
  <si>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</si>
  <si>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</si>
  <si>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</si>
  <si>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</si>
  <si>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</si>
  <si>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</si>
  <si>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</si>
  <si>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</si>
  <si>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</si>
  <si>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</si>
  <si>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</si>
  <si>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</si>
  <si>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</si>
  <si>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</si>
  <si>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</si>
  <si>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</si>
  <si>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</si>
  <si>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</si>
  <si>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</si>
  <si>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</si>
  <si>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</si>
  <si>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</si>
  <si>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</si>
  <si>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</si>
  <si>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</si>
  <si>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</si>
  <si>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</si>
  <si>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</si>
  <si>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</si>
  <si>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</si>
  <si>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</si>
  <si>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</si>
  <si>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</si>
  <si>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</si>
  <si>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</si>
  <si>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</si>
  <si>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</si>
  <si>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</si>
  <si>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</si>
  <si>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</si>
  <si>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</si>
  <si>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</si>
  <si>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</si>
  <si>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</si>
  <si>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</si>
  <si>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</si>
  <si>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</si>
  <si>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</si>
  <si>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</si>
  <si>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</si>
  <si>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</si>
  <si>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</si>
  <si>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</si>
  <si>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</si>
  <si>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</si>
  <si>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</si>
  <si>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</si>
  <si>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</si>
  <si>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</si>
  <si>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</si>
  <si>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</si>
  <si>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</si>
  <si>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</si>
  <si>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</si>
  <si>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</si>
  <si>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</si>
  <si>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</si>
  <si>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</si>
  <si>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</si>
  <si>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</si>
  <si>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</si>
  <si>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</si>
  <si>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</si>
  <si>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</si>
  <si>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</si>
  <si>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</si>
  <si>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</si>
  <si>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</si>
  <si>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</si>
  <si>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</si>
  <si>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</si>
  <si>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</si>
  <si>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</si>
  <si>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</si>
  <si>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</si>
  <si>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</si>
  <si>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</si>
  <si>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</si>
  <si>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</si>
  <si>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</si>
  <si>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</si>
  <si>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</si>
  <si>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</si>
  <si>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</si>
  <si>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</si>
  <si>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</si>
  <si>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</si>
  <si>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</si>
  <si>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</si>
  <si>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</si>
  <si>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</si>
  <si>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</si>
  <si>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</si>
  <si>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</si>
  <si>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</si>
  <si>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</si>
  <si>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</si>
  <si>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</si>
  <si>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</si>
  <si>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</si>
  <si>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</si>
  <si>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</si>
  <si>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</si>
  <si>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</si>
  <si>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</si>
  <si>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</si>
  <si>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</si>
  <si>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</si>
  <si>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</si>
  <si>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</si>
  <si>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</si>
  <si>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</si>
  <si>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</si>
  <si>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</si>
  <si>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</si>
  <si>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</si>
  <si>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</si>
  <si>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</si>
  <si>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</si>
  <si>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</si>
  <si>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</si>
  <si>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</si>
  <si>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</si>
  <si>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</si>
  <si>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</si>
  <si>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</si>
  <si>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</si>
  <si>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</si>
  <si>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</si>
  <si>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</si>
  <si>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</si>
  <si>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</si>
  <si>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</si>
  <si>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</si>
  <si>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</si>
  <si>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</si>
  <si>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</si>
  <si>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</si>
  <si>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</si>
  <si>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</si>
  <si>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</si>
  <si>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</si>
  <si>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</si>
  <si>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</si>
  <si>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</si>
  <si>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</si>
  <si>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</si>
  <si>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</si>
  <si>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</si>
  <si>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</si>
  <si>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</si>
  <si>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</si>
  <si>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</si>
  <si>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</si>
  <si>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</si>
  <si>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</si>
  <si>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</si>
  <si>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</si>
  <si>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</si>
  <si>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</si>
  <si>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</si>
  <si>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</si>
  <si>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</si>
  <si>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</si>
  <si>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</si>
  <si>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</si>
  <si>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</si>
  <si>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</si>
  <si>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</si>
  <si>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</si>
  <si>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</si>
  <si>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</si>
  <si>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</si>
  <si>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</si>
  <si>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</si>
  <si>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</si>
  <si>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</si>
  <si>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</si>
  <si>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</si>
  <si>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</si>
  <si>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</si>
  <si>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</si>
  <si>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</si>
  <si>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</si>
  <si>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</si>
  <si>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</si>
  <si>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</si>
  <si>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</si>
  <si>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</si>
  <si>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</si>
  <si>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</si>
  <si>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</si>
  <si>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</si>
  <si>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</si>
  <si>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</si>
  <si>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</si>
  <si>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</si>
  <si>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</si>
  <si>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</si>
  <si>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</si>
  <si>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</si>
  <si>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</si>
  <si>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</si>
  <si>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</si>
  <si>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</si>
  <si>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</si>
  <si>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</si>
  <si>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</si>
  <si>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</si>
  <si>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</si>
  <si>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</si>
  <si>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</si>
  <si>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</si>
  <si>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</si>
  <si>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</si>
  <si>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</si>
  <si>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</si>
  <si>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</si>
  <si>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</si>
  <si>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</si>
  <si>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</si>
  <si>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</si>
  <si>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</si>
  <si>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</si>
  <si>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</si>
  <si>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</si>
  <si>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</si>
  <si>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</si>
  <si>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</si>
  <si>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</si>
  <si>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</si>
  <si>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</si>
  <si>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</si>
  <si>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</si>
  <si>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</si>
  <si>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</si>
  <si>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</si>
  <si>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</si>
  <si>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</si>
  <si>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</si>
  <si>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</si>
  <si>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</si>
  <si>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</si>
  <si>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</si>
  <si>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</si>
  <si>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</si>
  <si>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</si>
  <si>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</si>
  <si>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</si>
  <si>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</si>
  <si>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</si>
  <si>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</si>
  <si>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</si>
  <si>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</si>
  <si>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</si>
  <si>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</si>
  <si>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</si>
  <si>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</si>
  <si>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</si>
  <si>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</si>
  <si>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</si>
  <si>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</si>
  <si>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</si>
  <si>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</si>
  <si>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</si>
  <si>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</si>
  <si>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</si>
  <si>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</si>
  <si>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</si>
  <si>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</si>
  <si>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</si>
  <si>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</si>
  <si>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</si>
  <si>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</si>
  <si>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</si>
  <si>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</si>
  <si>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</si>
  <si>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</si>
  <si>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</si>
  <si>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</si>
  <si>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</si>
  <si>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</si>
  <si>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</si>
  <si>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</si>
  <si>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</si>
  <si>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</si>
  <si>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</si>
  <si>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</si>
  <si>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</si>
  <si>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</si>
  <si>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</si>
  <si>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</si>
  <si>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</si>
  <si>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</si>
  <si>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</si>
  <si>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</si>
  <si>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</si>
  <si>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</si>
  <si>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</si>
  <si>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</si>
  <si>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</si>
  <si>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</si>
  <si>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</si>
  <si>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</si>
  <si>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</si>
  <si>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</si>
  <si>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</si>
  <si>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</si>
  <si>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</si>
  <si>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</si>
  <si>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</si>
  <si>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</si>
  <si>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</si>
  <si>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</si>
  <si>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</si>
  <si>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</si>
  <si>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</si>
  <si>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</si>
  <si>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</si>
  <si>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</si>
  <si>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</si>
  <si>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</si>
  <si>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</si>
  <si>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</si>
  <si>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</si>
  <si>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</si>
  <si>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</si>
  <si>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</si>
  <si>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</si>
  <si>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</si>
  <si>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</si>
  <si>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</si>
  <si>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</si>
  <si>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</si>
  <si>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</si>
  <si>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</si>
  <si>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</si>
  <si>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</si>
  <si>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</si>
  <si>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</si>
  <si>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</si>
  <si>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</si>
  <si>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</si>
  <si>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</si>
  <si>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</si>
  <si>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</si>
  <si>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</si>
  <si>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</si>
  <si>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</si>
  <si>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</si>
  <si>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</si>
  <si>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</si>
  <si>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</si>
  <si>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</si>
  <si>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</si>
  <si>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</si>
  <si>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</si>
  <si>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</si>
  <si>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</si>
  <si>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</si>
  <si>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</si>
  <si>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</si>
  <si>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</si>
  <si>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</si>
  <si>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</si>
  <si>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</si>
  <si>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</si>
  <si>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</si>
  <si>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</si>
  <si>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</si>
  <si>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</si>
  <si>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</si>
  <si>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</si>
  <si>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</si>
  <si>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</si>
  <si>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</si>
  <si>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</si>
  <si>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</si>
  <si>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</si>
  <si>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</si>
  <si>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</si>
  <si>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</si>
  <si>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</si>
  <si>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</si>
  <si>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</si>
  <si>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</si>
  <si>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</si>
  <si>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</si>
  <si>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</si>
  <si>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</si>
  <si>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</si>
  <si>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</si>
  <si>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</si>
  <si>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</si>
  <si>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</si>
  <si>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</si>
  <si>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</si>
  <si>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</si>
  <si>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</si>
  <si>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</si>
  <si>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</si>
  <si>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</si>
  <si>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</si>
  <si>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</si>
  <si>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</si>
  <si>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</si>
  <si>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</si>
  <si>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</si>
  <si>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</si>
  <si>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</si>
  <si>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</si>
  <si>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</si>
  <si>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</si>
  <si>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</si>
  <si>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</si>
  <si>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</si>
  <si>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</si>
  <si>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</si>
  <si>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</si>
  <si>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</si>
  <si>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</si>
  <si>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</si>
  <si>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</si>
  <si>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</si>
  <si>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</si>
  <si>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</si>
  <si>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</si>
  <si>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</si>
  <si>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</si>
  <si>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</si>
  <si>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</si>
  <si>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</si>
  <si>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</si>
  <si>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</si>
  <si>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</si>
  <si>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</si>
  <si>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</si>
  <si>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</si>
  <si>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</si>
  <si>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</si>
  <si>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</si>
  <si>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</si>
  <si>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</si>
  <si>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</si>
  <si>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</si>
  <si>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</si>
  <si>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</si>
  <si>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</si>
  <si>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</si>
  <si>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</si>
  <si>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</si>
  <si>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</si>
  <si>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</si>
  <si>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</si>
  <si>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</si>
  <si>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</si>
  <si>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</si>
  <si>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</si>
  <si>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</si>
  <si>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</si>
  <si>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</si>
  <si>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</si>
  <si>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</si>
  <si>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</si>
  <si>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</si>
  <si>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</si>
  <si>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</si>
  <si>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</si>
  <si>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</si>
  <si>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</si>
  <si>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</si>
  <si>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</si>
  <si>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</si>
  <si>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</si>
  <si>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</si>
  <si>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</si>
  <si>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</si>
  <si>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</si>
  <si>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</si>
  <si>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</si>
  <si>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</si>
  <si>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</si>
  <si>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</si>
  <si>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</si>
  <si>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</si>
  <si>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</si>
  <si>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</si>
  <si>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</si>
  <si>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</si>
  <si>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</si>
  <si>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</si>
  <si>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</si>
  <si>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</si>
  <si>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</si>
  <si>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</si>
  <si>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</si>
  <si>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</si>
  <si>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</si>
  <si>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</si>
  <si>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</si>
  <si>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</si>
  <si>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</si>
  <si>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</si>
  <si>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</si>
  <si>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</si>
  <si>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</si>
  <si>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</si>
  <si>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</si>
  <si>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</si>
  <si>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</si>
  <si>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</si>
  <si>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</si>
  <si>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</si>
  <si>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</si>
  <si>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</si>
  <si>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</si>
  <si>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</si>
  <si>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</si>
  <si>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</si>
  <si>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</si>
  <si>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</si>
  <si>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</si>
  <si>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</si>
  <si>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</si>
  <si>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</si>
  <si>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</si>
  <si>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</si>
  <si>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</si>
  <si>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</si>
  <si>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</si>
  <si>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</si>
  <si>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</si>
  <si>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</si>
  <si>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</si>
  <si>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</si>
  <si>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</si>
  <si>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</si>
  <si>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</si>
  <si>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</si>
  <si>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</si>
  <si>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</si>
  <si>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</si>
  <si>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</si>
  <si>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</si>
  <si>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</si>
  <si>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</si>
  <si>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</si>
  <si>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</si>
  <si>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</si>
  <si>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</si>
  <si>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</si>
  <si>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</si>
  <si>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</si>
  <si>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</si>
  <si>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</si>
  <si>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</si>
  <si>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</si>
  <si>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</si>
  <si>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</si>
  <si>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</si>
  <si>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</si>
  <si>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</si>
  <si>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</si>
  <si>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</si>
  <si>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</si>
  <si>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</si>
  <si>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</si>
  <si>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</si>
  <si>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</si>
  <si>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</si>
  <si>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</si>
  <si>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</si>
  <si>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</si>
  <si>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</si>
  <si>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</si>
  <si>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</si>
  <si>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</si>
  <si>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</si>
  <si>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</si>
  <si>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</si>
  <si>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</si>
  <si>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</si>
  <si>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</si>
  <si>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</si>
  <si>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</si>
  <si>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</si>
  <si>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</si>
  <si>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</si>
  <si>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</si>
  <si>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</si>
  <si>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</si>
  <si>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</si>
  <si>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</si>
  <si>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</si>
  <si>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</si>
  <si>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</si>
  <si>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</si>
  <si>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</si>
  <si>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</si>
  <si>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</si>
  <si>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</si>
  <si>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</si>
  <si>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</si>
  <si>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</si>
  <si>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</si>
  <si>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</si>
  <si>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</si>
  <si>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</si>
  <si>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</si>
  <si>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</si>
  <si>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</si>
  <si>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</si>
  <si>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</si>
  <si>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</si>
  <si>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</si>
  <si>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</si>
  <si>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</si>
  <si>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</si>
  <si>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</si>
  <si>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</si>
  <si>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</si>
  <si>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</si>
  <si>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</si>
  <si>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</si>
  <si>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</si>
  <si>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</si>
  <si>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</si>
  <si>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</si>
  <si>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</si>
  <si>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</si>
  <si>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</si>
  <si>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</si>
  <si>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</si>
  <si>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</si>
  <si>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</si>
  <si>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</si>
  <si>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</si>
  <si>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</si>
  <si>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</si>
  <si>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</si>
  <si>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</si>
  <si>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</si>
  <si>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</si>
  <si>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</si>
  <si>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</si>
  <si>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</si>
  <si>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</si>
  <si>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</si>
  <si>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</si>
  <si>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</si>
  <si>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</si>
  <si>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</si>
  <si>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</si>
  <si>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</si>
  <si>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</si>
  <si>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</si>
  <si>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</si>
  <si>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</si>
  <si>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</si>
  <si>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</si>
  <si>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</si>
  <si>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</si>
  <si>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</si>
  <si>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</si>
  <si>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</si>
  <si>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</si>
  <si>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</si>
  <si>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</si>
  <si>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</si>
  <si>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</si>
  <si>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</si>
  <si>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</si>
  <si>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</si>
  <si>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</si>
  <si>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</si>
  <si>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</si>
  <si>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</si>
  <si>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</si>
  <si>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</si>
  <si>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</si>
  <si>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</si>
  <si>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</si>
  <si>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</si>
  <si>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</si>
  <si>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</si>
  <si>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</si>
  <si>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</si>
  <si>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</si>
  <si>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</si>
  <si>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</si>
  <si>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</si>
  <si>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</si>
  <si>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</si>
  <si>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</si>
  <si>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</si>
  <si>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</si>
  <si>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</si>
  <si>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</si>
  <si>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</si>
  <si>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</si>
  <si>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</si>
  <si>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</si>
  <si>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</si>
  <si>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</si>
  <si>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</si>
  <si>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</si>
  <si>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</si>
  <si>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</si>
  <si>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</si>
  <si>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</si>
  <si>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</si>
  <si>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</si>
  <si>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</si>
  <si>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</si>
  <si>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</si>
  <si>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</si>
  <si>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</si>
  <si>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</si>
  <si>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</si>
  <si>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</si>
  <si>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</si>
  <si>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</si>
  <si>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</si>
  <si>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</si>
  <si>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</si>
  <si>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</si>
  <si>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</si>
  <si>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</si>
  <si>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</si>
  <si>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</si>
  <si>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</si>
  <si>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</si>
  <si>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</si>
  <si>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</si>
  <si>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</si>
  <si>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</si>
  <si>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</si>
  <si>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</si>
  <si>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</si>
  <si>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</si>
  <si>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</si>
  <si>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</si>
  <si>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</si>
  <si>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</si>
  <si>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</si>
  <si>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</si>
  <si>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</si>
  <si>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</si>
  <si>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</si>
  <si>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</si>
  <si>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</si>
  <si>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</si>
  <si>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</si>
  <si>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</si>
  <si>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</si>
  <si>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</si>
  <si>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</si>
  <si>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</si>
  <si>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</si>
  <si>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</si>
  <si>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</si>
  <si>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</si>
  <si>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</si>
  <si>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</si>
  <si>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</si>
  <si>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</si>
  <si>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</si>
  <si>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</si>
  <si>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</si>
  <si>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</si>
  <si>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</si>
  <si>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</si>
  <si>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</si>
  <si>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</si>
  <si>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</si>
  <si>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</si>
  <si>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</si>
  <si>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</si>
  <si>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</si>
  <si>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</si>
  <si>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</si>
  <si>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</si>
  <si>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</si>
  <si>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</si>
  <si>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</si>
  <si>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</si>
  <si>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</si>
  <si>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</si>
  <si>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</si>
  <si>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</si>
  <si>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</si>
  <si>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</si>
  <si>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</si>
  <si>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</si>
  <si>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</si>
  <si>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</si>
  <si>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</si>
  <si>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</si>
  <si>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</si>
  <si>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</si>
  <si>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</si>
  <si>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</si>
  <si>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</si>
  <si>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</si>
  <si>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</si>
  <si>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</si>
  <si>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</si>
  <si>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</si>
  <si>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</si>
  <si>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</si>
  <si>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</si>
  <si>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</si>
  <si>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</si>
  <si>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</si>
  <si>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</si>
  <si>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</si>
  <si>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</si>
  <si>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</si>
  <si>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</si>
  <si>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</si>
  <si>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</si>
  <si>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</si>
  <si>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</si>
  <si>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</si>
  <si>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</si>
  <si>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</si>
  <si>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</si>
  <si>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</si>
  <si>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</si>
  <si>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</si>
  <si>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</si>
  <si>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</si>
  <si>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</si>
  <si>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</si>
  <si>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</si>
  <si>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</si>
  <si>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</si>
  <si>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</si>
  <si>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</si>
  <si>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</si>
  <si>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</si>
  <si>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</si>
  <si>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</si>
  <si>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</si>
  <si>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</si>
  <si>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</si>
  <si>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</si>
  <si>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</si>
  <si>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</si>
  <si>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</si>
  <si>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</si>
  <si>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</si>
  <si>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</si>
  <si>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</si>
  <si>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</si>
  <si>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</si>
  <si>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</si>
  <si>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</si>
  <si>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</si>
  <si>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</si>
  <si>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</si>
  <si>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</si>
  <si>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</si>
  <si>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</si>
  <si>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</si>
  <si>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</si>
  <si>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</si>
  <si>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</si>
  <si>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</si>
  <si>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</si>
  <si>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</si>
  <si>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</si>
  <si>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</si>
  <si>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</si>
  <si>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</si>
  <si>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</si>
  <si>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</si>
  <si>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</si>
  <si>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</si>
  <si>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</si>
  <si>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</si>
  <si>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</si>
  <si>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</si>
  <si>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</si>
  <si>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</si>
  <si>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</si>
  <si>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</si>
  <si>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</si>
  <si>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</si>
  <si>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</si>
  <si>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</si>
  <si>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</si>
  <si>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</si>
  <si>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</si>
  <si>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</si>
  <si>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</si>
  <si>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</si>
  <si>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</si>
  <si>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</si>
  <si>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</si>
  <si>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</si>
  <si>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</si>
  <si>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</si>
  <si>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</si>
  <si>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</si>
  <si>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</si>
  <si>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</si>
  <si>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</si>
  <si>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</si>
  <si>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</si>
  <si>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</si>
  <si>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</si>
  <si>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</si>
  <si>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</si>
  <si>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</si>
  <si>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</si>
  <si>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</si>
  <si>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</si>
  <si>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</si>
  <si>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</si>
  <si>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</si>
  <si>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</si>
  <si>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</si>
  <si>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</si>
  <si>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</si>
  <si>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</si>
  <si>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</si>
  <si>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</si>
  <si>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</si>
  <si>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</si>
  <si>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</si>
  <si>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</si>
  <si>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</si>
  <si>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</si>
  <si>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</si>
  <si>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</si>
  <si>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</si>
  <si>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</si>
  <si>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</si>
  <si>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</si>
  <si>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</si>
  <si>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</si>
  <si>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</si>
  <si>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</si>
  <si>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</si>
  <si>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</si>
  <si>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</si>
  <si>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</si>
  <si>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</si>
  <si>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</si>
  <si>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</si>
  <si>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</si>
  <si>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</si>
  <si>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</si>
  <si>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</si>
  <si>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</si>
  <si>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</si>
  <si>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</si>
  <si>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</si>
  <si>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</si>
  <si>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</si>
  <si>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</si>
  <si>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</si>
  <si>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</si>
  <si>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</si>
  <si>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</si>
  <si>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</si>
  <si>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</si>
  <si>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</si>
  <si>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</si>
  <si>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</si>
  <si>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</si>
  <si>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</si>
  <si>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</si>
  <si>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</si>
  <si>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</si>
  <si>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</si>
  <si>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</si>
  <si>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</si>
  <si>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</si>
  <si>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</si>
  <si>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</si>
  <si>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</si>
  <si>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</si>
  <si>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</si>
  <si>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</si>
  <si>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</si>
  <si>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</si>
  <si>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</si>
  <si>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</si>
  <si>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</si>
  <si>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</si>
  <si>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</si>
  <si>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</si>
  <si>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</si>
  <si>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</si>
  <si>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</si>
  <si>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</si>
  <si>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</si>
  <si>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</si>
  <si>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</si>
  <si>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</si>
  <si>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</si>
  <si>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</si>
  <si>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</si>
  <si>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</si>
  <si>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</si>
  <si>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</si>
  <si>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</si>
  <si>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</si>
  <si>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</si>
  <si>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</si>
  <si>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</si>
  <si>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</si>
  <si>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</si>
  <si>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</si>
  <si>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</si>
  <si>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</si>
  <si>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</si>
  <si>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</si>
  <si>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</si>
  <si>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</si>
  <si>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</si>
  <si>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</si>
  <si>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</si>
  <si>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</si>
  <si>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</si>
  <si>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</si>
  <si>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</si>
  <si>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</si>
  <si>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</si>
  <si>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</si>
  <si>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</si>
  <si>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</si>
  <si>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</si>
  <si>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</si>
  <si>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</si>
  <si>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</si>
  <si>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</si>
  <si>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</si>
  <si>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</si>
  <si>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</si>
  <si>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</si>
  <si>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</si>
  <si>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</si>
  <si>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</si>
  <si>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</si>
  <si>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</si>
  <si>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</si>
  <si>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</si>
  <si>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</si>
  <si>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</si>
  <si>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</si>
  <si>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</si>
  <si>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</si>
  <si>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</si>
  <si>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</si>
  <si>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</si>
  <si>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</si>
  <si>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</si>
  <si>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</si>
  <si>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</si>
  <si>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</si>
  <si>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</si>
  <si>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</si>
  <si>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</si>
  <si>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</si>
  <si>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</si>
  <si>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</si>
  <si>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</si>
  <si>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</si>
  <si>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</si>
  <si>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</si>
  <si>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</si>
  <si>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</si>
  <si>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</si>
  <si>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</si>
  <si>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</si>
  <si>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</si>
  <si>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</si>
  <si>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</si>
  <si>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</si>
  <si>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</si>
  <si>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</si>
  <si>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</si>
  <si>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</si>
  <si>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</si>
  <si>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</si>
  <si>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</si>
  <si>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</si>
  <si>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</si>
  <si>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</si>
  <si>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</si>
  <si>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</si>
  <si>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</si>
  <si>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</si>
  <si>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</si>
  <si>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</si>
  <si>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</si>
  <si>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</si>
  <si>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</si>
  <si>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</si>
  <si>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</si>
  <si>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</si>
  <si>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</si>
  <si>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</si>
  <si>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</si>
  <si>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</si>
  <si>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</si>
  <si>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</si>
  <si>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</si>
  <si>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</si>
  <si>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</si>
  <si>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</si>
  <si>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</si>
  <si>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</si>
  <si>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</si>
  <si>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</si>
  <si>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</si>
  <si>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</si>
  <si>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</si>
  <si>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</si>
  <si>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</si>
  <si>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</si>
  <si>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</si>
  <si>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</si>
  <si>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</si>
  <si>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</si>
  <si>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</si>
  <si>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</si>
  <si>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</si>
  <si>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</si>
  <si>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</si>
  <si>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</si>
  <si>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</si>
  <si>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</si>
  <si>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</si>
  <si>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</si>
  <si>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</si>
  <si>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</si>
  <si>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</si>
  <si>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</si>
  <si>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</si>
  <si>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</si>
  <si>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</si>
  <si>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</si>
  <si>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</si>
  <si>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</si>
  <si>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</si>
  <si>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</si>
  <si>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</si>
  <si>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</si>
  <si>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</si>
  <si>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</si>
  <si>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</si>
  <si>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</si>
  <si>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</si>
  <si>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</si>
  <si>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</si>
  <si>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</si>
  <si>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</si>
  <si>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</si>
  <si>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</si>
  <si>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</si>
  <si>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</si>
  <si>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</si>
  <si>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</si>
  <si>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</si>
  <si>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</si>
  <si>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</si>
  <si>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</si>
  <si>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</si>
  <si>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</si>
  <si>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</si>
  <si>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</si>
  <si>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</si>
  <si>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</si>
  <si>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</si>
  <si>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</si>
  <si>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</si>
  <si>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</si>
  <si>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</si>
  <si>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</si>
  <si>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</si>
  <si>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</si>
  <si>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</si>
  <si>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</si>
  <si>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</si>
  <si>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</si>
  <si>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</si>
  <si>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</si>
  <si>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</si>
  <si>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</si>
  <si>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</si>
  <si>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</si>
  <si>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</si>
  <si>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</si>
  <si>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</si>
  <si>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</si>
  <si>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</si>
  <si>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</si>
  <si>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</si>
  <si>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</si>
  <si>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</si>
  <si>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</si>
  <si>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</si>
  <si>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</si>
  <si>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</si>
  <si>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</si>
  <si>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</si>
  <si>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Reporting Date: 30/06/2020</t>
  </si>
  <si>
    <t>Cut-off Date: 30/06/2020</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</si>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</sst>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2" sqref="F12"/>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T31" sqref="T31"/>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N17" sqref="N1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L34" sqref="L3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1732</v>
      </c>
      <c r="G9" s="7"/>
      <c r="H9" s="7"/>
      <c r="I9" s="7"/>
      <c r="J9" s="8"/>
    </row>
    <row r="10" spans="2:10" ht="21" x14ac:dyDescent="0.25">
      <c r="B10" s="6"/>
      <c r="C10" s="7"/>
      <c r="D10" s="7"/>
      <c r="E10" s="7"/>
      <c r="F10" s="12" t="s">
        <v>1733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D21" sqref="D2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44012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30468.858479999999</v>
      </c>
      <c r="F38" s="42"/>
      <c r="H38" s="23"/>
      <c r="L38" s="23"/>
      <c r="M38" s="23"/>
    </row>
    <row r="39" spans="1:14" x14ac:dyDescent="0.25">
      <c r="A39" s="25" t="s">
        <v>66</v>
      </c>
      <c r="B39" s="42" t="s">
        <v>67</v>
      </c>
      <c r="C39" s="178">
        <v>19379.920494000002</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0.57218696998437735</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26715.211730999999</v>
      </c>
      <c r="E53" s="50"/>
      <c r="F53" s="159">
        <f>IF($C$58=0,"",IF(C53="[for completion]","",C53/$C$58))</f>
        <v>0.87680382737463158</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3753.646749</v>
      </c>
      <c r="E56" s="50"/>
      <c r="F56" s="167">
        <f t="shared" si="0"/>
        <v>0.12319617262536842</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30468.858479999999</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19.829999999999998</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143.51</v>
      </c>
      <c r="D70" s="184" t="s">
        <v>1341</v>
      </c>
      <c r="E70" s="21"/>
      <c r="F70" s="159">
        <f t="shared" ref="F70:F76" si="2">IF($C$77=0,"",IF(C70="[for completion]","",C70/$C$77))</f>
        <v>5.3718462254273873E-3</v>
      </c>
      <c r="G70" s="159" t="str">
        <f>IF($D$77=0,"",IF(D70="[Mark as ND1 if not relevant]","",D70/$D$77))</f>
        <v/>
      </c>
      <c r="H70" s="23"/>
      <c r="L70" s="23"/>
      <c r="M70" s="23"/>
      <c r="N70" s="55"/>
    </row>
    <row r="71" spans="1:14" x14ac:dyDescent="0.25">
      <c r="A71" s="25" t="s">
        <v>115</v>
      </c>
      <c r="B71" s="140" t="s">
        <v>1666</v>
      </c>
      <c r="C71" s="171">
        <v>204.69</v>
      </c>
      <c r="D71" s="184" t="s">
        <v>1341</v>
      </c>
      <c r="E71" s="21"/>
      <c r="F71" s="159">
        <f t="shared" si="2"/>
        <v>7.661927418874866E-3</v>
      </c>
      <c r="G71" s="159" t="str">
        <f t="shared" ref="G71:G76" si="3">IF($D$77=0,"",IF(D71="[Mark as ND1 if not relevant]","",D71/$D$77))</f>
        <v/>
      </c>
      <c r="H71" s="23"/>
      <c r="L71" s="23"/>
      <c r="M71" s="23"/>
      <c r="N71" s="55"/>
    </row>
    <row r="72" spans="1:14" x14ac:dyDescent="0.25">
      <c r="A72" s="25" t="s">
        <v>116</v>
      </c>
      <c r="B72" s="139" t="s">
        <v>1667</v>
      </c>
      <c r="C72" s="171">
        <v>340.21</v>
      </c>
      <c r="D72" s="184" t="s">
        <v>1341</v>
      </c>
      <c r="E72" s="21"/>
      <c r="F72" s="159">
        <f t="shared" si="2"/>
        <v>1.2734693083078889E-2</v>
      </c>
      <c r="G72" s="159" t="str">
        <f t="shared" si="3"/>
        <v/>
      </c>
      <c r="H72" s="23"/>
      <c r="L72" s="23"/>
      <c r="M72" s="23"/>
      <c r="N72" s="55"/>
    </row>
    <row r="73" spans="1:14" x14ac:dyDescent="0.25">
      <c r="A73" s="25" t="s">
        <v>117</v>
      </c>
      <c r="B73" s="139" t="s">
        <v>1668</v>
      </c>
      <c r="C73" s="171">
        <v>325.92</v>
      </c>
      <c r="D73" s="184" t="s">
        <v>1341</v>
      </c>
      <c r="E73" s="21"/>
      <c r="F73" s="159">
        <f t="shared" si="2"/>
        <v>1.2199791803994805E-2</v>
      </c>
      <c r="G73" s="159" t="str">
        <f t="shared" si="3"/>
        <v/>
      </c>
      <c r="H73" s="23"/>
      <c r="L73" s="23"/>
      <c r="M73" s="23"/>
      <c r="N73" s="55"/>
    </row>
    <row r="74" spans="1:14" x14ac:dyDescent="0.25">
      <c r="A74" s="25" t="s">
        <v>118</v>
      </c>
      <c r="B74" s="139" t="s">
        <v>1669</v>
      </c>
      <c r="C74" s="171">
        <v>362.2</v>
      </c>
      <c r="D74" s="184" t="s">
        <v>1341</v>
      </c>
      <c r="E74" s="21"/>
      <c r="F74" s="159">
        <f t="shared" si="2"/>
        <v>1.3557819683992752E-2</v>
      </c>
      <c r="G74" s="159" t="str">
        <f t="shared" si="3"/>
        <v/>
      </c>
      <c r="H74" s="23"/>
      <c r="L74" s="23"/>
      <c r="M74" s="23"/>
      <c r="N74" s="55"/>
    </row>
    <row r="75" spans="1:14" x14ac:dyDescent="0.25">
      <c r="A75" s="25" t="s">
        <v>119</v>
      </c>
      <c r="B75" s="139" t="s">
        <v>1670</v>
      </c>
      <c r="C75" s="171">
        <v>3261.89</v>
      </c>
      <c r="D75" s="184" t="s">
        <v>1341</v>
      </c>
      <c r="E75" s="21"/>
      <c r="F75" s="159">
        <f t="shared" si="2"/>
        <v>0.12209860974328857</v>
      </c>
      <c r="G75" s="159" t="str">
        <f t="shared" si="3"/>
        <v/>
      </c>
      <c r="H75" s="23"/>
      <c r="L75" s="23"/>
      <c r="M75" s="23"/>
      <c r="N75" s="55"/>
    </row>
    <row r="76" spans="1:14" x14ac:dyDescent="0.25">
      <c r="A76" s="25" t="s">
        <v>120</v>
      </c>
      <c r="B76" s="139" t="s">
        <v>1671</v>
      </c>
      <c r="C76" s="171">
        <v>22076.79</v>
      </c>
      <c r="D76" s="184" t="s">
        <v>1341</v>
      </c>
      <c r="E76" s="21"/>
      <c r="F76" s="159">
        <f t="shared" si="2"/>
        <v>0.82637531204134285</v>
      </c>
      <c r="G76" s="159" t="str">
        <f t="shared" si="3"/>
        <v/>
      </c>
      <c r="H76" s="23"/>
      <c r="L76" s="23"/>
      <c r="M76" s="23"/>
      <c r="N76" s="55"/>
    </row>
    <row r="77" spans="1:14" x14ac:dyDescent="0.25">
      <c r="A77" s="25" t="s">
        <v>121</v>
      </c>
      <c r="B77" s="59" t="s">
        <v>100</v>
      </c>
      <c r="C77" s="152">
        <f>SUM(C70:C76)</f>
        <v>26715.21</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3.37</v>
      </c>
      <c r="D89" s="171">
        <v>4.3077574682823538</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4815.7085131200001</v>
      </c>
      <c r="D93" s="171">
        <v>87.68</v>
      </c>
      <c r="E93" s="21"/>
      <c r="F93" s="159">
        <f>IF($C$100=0,"",IF(C93="[for completion]","",IF(C93="","",C93/$C$100)))</f>
        <v>0.24848959078965874</v>
      </c>
      <c r="G93" s="159">
        <f>IF($D$100=0,"",IF(D93="[Mark as ND1 if not relevant]","",IF(D93="","",D93/$D$100)))</f>
        <v>4.5242703666716648E-3</v>
      </c>
      <c r="H93" s="23"/>
      <c r="L93" s="23"/>
      <c r="M93" s="23"/>
      <c r="N93" s="55"/>
    </row>
    <row r="94" spans="1:14" x14ac:dyDescent="0.25">
      <c r="A94" s="25" t="s">
        <v>143</v>
      </c>
      <c r="B94" s="140" t="s">
        <v>1666</v>
      </c>
      <c r="C94" s="171">
        <v>2586.5119</v>
      </c>
      <c r="D94" s="171">
        <v>4833.4258131199995</v>
      </c>
      <c r="E94" s="21"/>
      <c r="F94" s="159">
        <f t="shared" ref="F94:F99" si="6">IF($C$100=0,"",IF(C94="[for completion]","",IF(C94="","",C94/$C$100)))</f>
        <v>0.13346349386648748</v>
      </c>
      <c r="G94" s="159">
        <f t="shared" ref="G94:G99" si="7">IF($D$100=0,"",IF(D94="[Mark as ND1 if not relevant]","",IF(D94="","",D94/$D$100)))</f>
        <v>0.2494037999065318</v>
      </c>
      <c r="H94" s="23"/>
      <c r="L94" s="23"/>
      <c r="M94" s="23"/>
      <c r="N94" s="55"/>
    </row>
    <row r="95" spans="1:14" x14ac:dyDescent="0.25">
      <c r="A95" s="25" t="s">
        <v>144</v>
      </c>
      <c r="B95" s="140" t="s">
        <v>1667</v>
      </c>
      <c r="C95" s="171">
        <v>2021.9094070000001</v>
      </c>
      <c r="D95" s="171">
        <v>2543.5520999999999</v>
      </c>
      <c r="E95" s="21"/>
      <c r="F95" s="159">
        <f t="shared" si="6"/>
        <v>0.10433011877491763</v>
      </c>
      <c r="G95" s="159">
        <f t="shared" si="7"/>
        <v>0.13124677682613459</v>
      </c>
      <c r="H95" s="23"/>
      <c r="L95" s="23"/>
      <c r="M95" s="23"/>
      <c r="N95" s="55"/>
    </row>
    <row r="96" spans="1:14" x14ac:dyDescent="0.25">
      <c r="A96" s="25" t="s">
        <v>145</v>
      </c>
      <c r="B96" s="140" t="s">
        <v>1668</v>
      </c>
      <c r="C96" s="171">
        <v>2894.1763999999998</v>
      </c>
      <c r="D96" s="171">
        <v>2105.4483070000001</v>
      </c>
      <c r="E96" s="21"/>
      <c r="F96" s="159">
        <f t="shared" si="6"/>
        <v>0.14933892019206749</v>
      </c>
      <c r="G96" s="159">
        <f t="shared" si="7"/>
        <v>0.10864070921440609</v>
      </c>
      <c r="H96" s="23"/>
      <c r="L96" s="23"/>
      <c r="M96" s="23"/>
      <c r="N96" s="55"/>
    </row>
    <row r="97" spans="1:14" x14ac:dyDescent="0.25">
      <c r="A97" s="25" t="s">
        <v>146</v>
      </c>
      <c r="B97" s="140" t="s">
        <v>1669</v>
      </c>
      <c r="C97" s="171">
        <v>2287.5724740000001</v>
      </c>
      <c r="D97" s="171">
        <v>2748.2</v>
      </c>
      <c r="E97" s="21"/>
      <c r="F97" s="159">
        <f t="shared" si="6"/>
        <v>0.11803827960460751</v>
      </c>
      <c r="G97" s="159">
        <f t="shared" si="7"/>
        <v>0.14180656730938718</v>
      </c>
      <c r="H97" s="23"/>
      <c r="L97" s="23"/>
      <c r="M97" s="23"/>
    </row>
    <row r="98" spans="1:14" x14ac:dyDescent="0.25">
      <c r="A98" s="25" t="s">
        <v>147</v>
      </c>
      <c r="B98" s="140" t="s">
        <v>1670</v>
      </c>
      <c r="C98" s="171">
        <v>4593.0947999999999</v>
      </c>
      <c r="D98" s="171">
        <v>6880.6672740000004</v>
      </c>
      <c r="E98" s="21"/>
      <c r="F98" s="159">
        <f t="shared" si="6"/>
        <v>0.23700276796251957</v>
      </c>
      <c r="G98" s="159">
        <f t="shared" si="7"/>
        <v>0.35504104756712712</v>
      </c>
      <c r="H98" s="23"/>
      <c r="L98" s="23"/>
      <c r="M98" s="23"/>
    </row>
    <row r="99" spans="1:14" x14ac:dyDescent="0.25">
      <c r="A99" s="25" t="s">
        <v>148</v>
      </c>
      <c r="B99" s="140" t="s">
        <v>1671</v>
      </c>
      <c r="C99" s="171">
        <v>180.947</v>
      </c>
      <c r="D99" s="171">
        <v>180.947</v>
      </c>
      <c r="E99" s="21"/>
      <c r="F99" s="159">
        <f t="shared" si="6"/>
        <v>9.3368288097415344E-3</v>
      </c>
      <c r="G99" s="159">
        <f t="shared" si="7"/>
        <v>9.3368288097415344E-3</v>
      </c>
      <c r="H99" s="23"/>
      <c r="L99" s="23"/>
      <c r="M99" s="23"/>
    </row>
    <row r="100" spans="1:14" x14ac:dyDescent="0.25">
      <c r="A100" s="25" t="s">
        <v>149</v>
      </c>
      <c r="B100" s="59" t="s">
        <v>100</v>
      </c>
      <c r="C100" s="152">
        <f>SUM(C93:C99)</f>
        <v>19379.920494120001</v>
      </c>
      <c r="D100" s="152">
        <f>SUM(D93:D99)</f>
        <v>19379.920494120001</v>
      </c>
      <c r="E100" s="42"/>
      <c r="F100" s="160">
        <f>SUM(F93:F99)</f>
        <v>1</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30468.858479999999</v>
      </c>
      <c r="D119" s="171">
        <f>C38</f>
        <v>30468.858479999999</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30468.858479999999</v>
      </c>
      <c r="D129" s="150">
        <f>SUM(D112:D128)</f>
        <v>30468.858479999999</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10170.46991973</v>
      </c>
      <c r="D138" s="171">
        <v>9180.4350740000009</v>
      </c>
      <c r="E138" s="51"/>
      <c r="F138" s="159">
        <f>IF($C$155=0,"",IF(C138="[for completion]","",IF(C138="","",C138/$C$155)))</f>
        <v>0.49904200488388689</v>
      </c>
      <c r="G138" s="159">
        <f>IF($D$155=0,"",IF(D138="[for completion]","",IF(D138="","",D138/$D$155)))</f>
        <v>0.47370860354073224</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9072.7019999999993</v>
      </c>
      <c r="D145" s="171">
        <v>9072.7019999999993</v>
      </c>
      <c r="E145" s="42"/>
      <c r="F145" s="159">
        <f t="shared" si="18"/>
        <v>0.44517701065225196</v>
      </c>
      <c r="G145" s="159">
        <f t="shared" si="19"/>
        <v>0.468149598588535</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134.81176907</v>
      </c>
      <c r="D149" s="171">
        <v>167.31151312</v>
      </c>
      <c r="E149" s="42"/>
      <c r="F149" s="159">
        <f t="shared" si="22"/>
        <v>6.6149092470274371E-3</v>
      </c>
      <c r="G149" s="159">
        <f t="shared" si="23"/>
        <v>8.633240428966852E-3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1002.00400802</v>
      </c>
      <c r="D153" s="171">
        <v>959.47190699999999</v>
      </c>
      <c r="E153" s="42"/>
      <c r="F153" s="159">
        <f t="shared" si="22"/>
        <v>4.9166075216833832E-2</v>
      </c>
      <c r="G153" s="159">
        <f t="shared" si="23"/>
        <v>4.9508557441766105E-2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20379.987696819997</v>
      </c>
      <c r="D155" s="150">
        <f>SUM(D138:D154)</f>
        <v>19379.920494119997</v>
      </c>
      <c r="E155" s="42"/>
      <c r="F155" s="144">
        <f>SUM(F138:F154)</f>
        <v>1.0000000000000002</v>
      </c>
      <c r="G155" s="144">
        <f>SUM(G138:G154)</f>
        <v>1.0000000000000002</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14304.987696820001</v>
      </c>
      <c r="D164" s="171">
        <v>13304.920494119999</v>
      </c>
      <c r="E164" s="63"/>
      <c r="F164" s="159">
        <f>IF($C$167=0,"",IF(C164="[for completion]","",IF(C164="","",C164/$C$167)))</f>
        <v>0.70191346087279949</v>
      </c>
      <c r="G164" s="159">
        <f>IF($D$167=0,"",IF(D164="[for completion]","",IF(D164="","",D164/$D$167)))</f>
        <v>0.6865312217434949</v>
      </c>
      <c r="H164" s="23"/>
      <c r="L164" s="23"/>
      <c r="M164" s="23"/>
      <c r="N164" s="55"/>
    </row>
    <row r="165" spans="1:14" x14ac:dyDescent="0.25">
      <c r="A165" s="25" t="s">
        <v>224</v>
      </c>
      <c r="B165" s="23" t="s">
        <v>225</v>
      </c>
      <c r="C165" s="171">
        <v>6075</v>
      </c>
      <c r="D165" s="171">
        <v>6075</v>
      </c>
      <c r="E165" s="63"/>
      <c r="F165" s="159">
        <f t="shared" ref="F165:F166" si="26">IF($C$167=0,"",IF(C165="[for completion]","",IF(C165="","",C165/$C$167)))</f>
        <v>0.29808653912720051</v>
      </c>
      <c r="G165" s="159">
        <f t="shared" ref="G165:G166" si="27">IF($D$167=0,"",IF(D165="[for completion]","",IF(D165="","",D165/$D$167)))</f>
        <v>0.31346877825650504</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20379.987696820001</v>
      </c>
      <c r="D167" s="162">
        <f>SUM(D164:D166)</f>
        <v>19379.920494120001</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68">
        <f>C56</f>
        <v>3753.646749</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3753.646749</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68">
        <f>C174</f>
        <v>3753.646749</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68">
        <f>C193</f>
        <v>3753.646749</v>
      </c>
      <c r="E207" s="53"/>
      <c r="F207" s="159"/>
      <c r="G207" s="53"/>
      <c r="H207" s="23"/>
      <c r="L207" s="23"/>
      <c r="M207" s="23"/>
      <c r="N207" s="55"/>
    </row>
    <row r="208" spans="1:14" x14ac:dyDescent="0.25">
      <c r="A208" s="25" t="s">
        <v>291</v>
      </c>
      <c r="B208" s="59" t="s">
        <v>100</v>
      </c>
      <c r="C208" s="152">
        <f>SUM(C193:C206)</f>
        <v>3753.646749</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68">
        <f>C193</f>
        <v>3753.646749</v>
      </c>
      <c r="E217" s="63"/>
      <c r="F217" s="159">
        <f>IF($C$38=0,"",IF(C217="[for completion]","",IF(C217="","",C217/$C$38)))</f>
        <v>0.12319617262536842</v>
      </c>
      <c r="G217" s="159">
        <f>IF($C$39=0,"",IF(C217="[for completion]","",IF(C217="","",C217/$C$39)))</f>
        <v>0.19368741735355025</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3753.646749</v>
      </c>
      <c r="E220" s="63"/>
      <c r="F220" s="144">
        <f>SUM(F217:F219)</f>
        <v>0.12319617262536842</v>
      </c>
      <c r="G220" s="144">
        <f>SUM(G217:G219)</f>
        <v>0.19368741735355025</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27177.172597000001</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C162" sqref="C16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26715.21</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26715.21</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249151</v>
      </c>
      <c r="D28" s="171">
        <v>0</v>
      </c>
      <c r="F28" s="171">
        <f>C28</f>
        <v>249151</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1734</v>
      </c>
      <c r="C99" s="180">
        <v>0.12389181935935534</v>
      </c>
      <c r="D99" s="142">
        <v>0</v>
      </c>
      <c r="E99" s="142"/>
      <c r="F99" s="180">
        <f>C99</f>
        <v>0.12389181935935534</v>
      </c>
      <c r="G99" s="108"/>
    </row>
    <row r="100" spans="1:7" x14ac:dyDescent="0.25">
      <c r="A100" s="108" t="s">
        <v>609</v>
      </c>
      <c r="B100" s="129" t="s">
        <v>1735</v>
      </c>
      <c r="C100" s="180">
        <v>4.6790814243095016E-2</v>
      </c>
      <c r="D100" s="142">
        <v>0</v>
      </c>
      <c r="E100" s="142"/>
      <c r="F100" s="180">
        <f t="shared" ref="F100:F110" si="1">C100</f>
        <v>4.6790814243095016E-2</v>
      </c>
      <c r="G100" s="108"/>
    </row>
    <row r="101" spans="1:7" x14ac:dyDescent="0.25">
      <c r="A101" s="108" t="s">
        <v>610</v>
      </c>
      <c r="B101" s="129" t="s">
        <v>1736</v>
      </c>
      <c r="C101" s="180">
        <v>0.20649656357599599</v>
      </c>
      <c r="D101" s="142">
        <v>0</v>
      </c>
      <c r="E101" s="142"/>
      <c r="F101" s="180">
        <f t="shared" si="1"/>
        <v>0.20649656357599599</v>
      </c>
      <c r="G101" s="108"/>
    </row>
    <row r="102" spans="1:7" x14ac:dyDescent="0.25">
      <c r="A102" s="108" t="s">
        <v>611</v>
      </c>
      <c r="B102" s="129" t="s">
        <v>1737</v>
      </c>
      <c r="C102" s="180">
        <v>1.875726184212068E-2</v>
      </c>
      <c r="D102" s="142">
        <v>0</v>
      </c>
      <c r="E102" s="142"/>
      <c r="F102" s="180">
        <f t="shared" si="1"/>
        <v>1.875726184212068E-2</v>
      </c>
      <c r="G102" s="108"/>
    </row>
    <row r="103" spans="1:7" x14ac:dyDescent="0.25">
      <c r="A103" s="108" t="s">
        <v>612</v>
      </c>
      <c r="B103" s="129" t="s">
        <v>1738</v>
      </c>
      <c r="C103" s="180">
        <v>6.9676132981023986E-2</v>
      </c>
      <c r="D103" s="142">
        <v>0</v>
      </c>
      <c r="E103" s="142"/>
      <c r="F103" s="180">
        <f t="shared" si="1"/>
        <v>6.9676132981023986E-2</v>
      </c>
      <c r="G103" s="108"/>
    </row>
    <row r="104" spans="1:7" x14ac:dyDescent="0.25">
      <c r="A104" s="108" t="s">
        <v>613</v>
      </c>
      <c r="B104" s="129" t="s">
        <v>1739</v>
      </c>
      <c r="C104" s="180">
        <v>3.6451887045773873E-2</v>
      </c>
      <c r="D104" s="142">
        <v>0</v>
      </c>
      <c r="E104" s="142"/>
      <c r="F104" s="180">
        <f t="shared" si="1"/>
        <v>3.6451887045773873E-2</v>
      </c>
      <c r="G104" s="108"/>
    </row>
    <row r="105" spans="1:7" x14ac:dyDescent="0.25">
      <c r="A105" s="108" t="s">
        <v>614</v>
      </c>
      <c r="B105" s="129" t="s">
        <v>1740</v>
      </c>
      <c r="C105" s="180">
        <v>0.21440289353531441</v>
      </c>
      <c r="D105" s="142">
        <v>0</v>
      </c>
      <c r="E105" s="142"/>
      <c r="F105" s="180">
        <f t="shared" si="1"/>
        <v>0.21440289353531441</v>
      </c>
      <c r="G105" s="108"/>
    </row>
    <row r="106" spans="1:7" x14ac:dyDescent="0.25">
      <c r="A106" s="108" t="s">
        <v>615</v>
      </c>
      <c r="B106" s="129" t="s">
        <v>1741</v>
      </c>
      <c r="C106" s="180">
        <v>8.0408125860011906E-2</v>
      </c>
      <c r="D106" s="142">
        <v>0</v>
      </c>
      <c r="E106" s="142"/>
      <c r="F106" s="180">
        <f t="shared" si="1"/>
        <v>8.0408125860011906E-2</v>
      </c>
      <c r="G106" s="108"/>
    </row>
    <row r="107" spans="1:7" x14ac:dyDescent="0.25">
      <c r="A107" s="108" t="s">
        <v>616</v>
      </c>
      <c r="B107" s="129" t="s">
        <v>1742</v>
      </c>
      <c r="C107" s="180">
        <v>8.0627171346114634E-2</v>
      </c>
      <c r="D107" s="142">
        <v>0</v>
      </c>
      <c r="E107" s="142"/>
      <c r="F107" s="180">
        <f t="shared" si="1"/>
        <v>8.0627171346114634E-2</v>
      </c>
      <c r="G107" s="108"/>
    </row>
    <row r="108" spans="1:7" x14ac:dyDescent="0.25">
      <c r="A108" s="108" t="s">
        <v>617</v>
      </c>
      <c r="B108" s="129" t="s">
        <v>1743</v>
      </c>
      <c r="C108" s="180">
        <v>2.9428932190401585E-2</v>
      </c>
      <c r="D108" s="142">
        <v>0</v>
      </c>
      <c r="E108" s="142"/>
      <c r="F108" s="180">
        <f t="shared" si="1"/>
        <v>2.9428932190401585E-2</v>
      </c>
      <c r="G108" s="108"/>
    </row>
    <row r="109" spans="1:7" x14ac:dyDescent="0.25">
      <c r="A109" s="108" t="s">
        <v>618</v>
      </c>
      <c r="B109" s="129" t="s">
        <v>1744</v>
      </c>
      <c r="C109" s="180">
        <v>4.9040461236526424E-2</v>
      </c>
      <c r="D109" s="142">
        <v>0</v>
      </c>
      <c r="E109" s="142"/>
      <c r="F109" s="180">
        <f t="shared" si="1"/>
        <v>4.9040461236526424E-2</v>
      </c>
      <c r="G109" s="108"/>
    </row>
    <row r="110" spans="1:7" x14ac:dyDescent="0.25">
      <c r="A110" s="108" t="s">
        <v>619</v>
      </c>
      <c r="B110" s="129" t="s">
        <v>1745</v>
      </c>
      <c r="C110" s="180">
        <v>4.4027936784266176E-2</v>
      </c>
      <c r="D110" s="142">
        <v>0</v>
      </c>
      <c r="E110" s="142"/>
      <c r="F110" s="180">
        <f t="shared" si="1"/>
        <v>4.4027936784266176E-2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0.723340559384545</v>
      </c>
      <c r="D150" s="180">
        <v>0</v>
      </c>
      <c r="E150" s="143"/>
      <c r="F150" s="180">
        <f>C150</f>
        <v>0.723340559384545</v>
      </c>
    </row>
    <row r="151" spans="1:7" x14ac:dyDescent="0.25">
      <c r="A151" s="108" t="s">
        <v>642</v>
      </c>
      <c r="B151" s="108" t="s">
        <v>643</v>
      </c>
      <c r="C151" s="180">
        <v>0.27665944061545505</v>
      </c>
      <c r="D151" s="180">
        <v>0</v>
      </c>
      <c r="E151" s="143"/>
      <c r="F151" s="180">
        <f>C151</f>
        <v>0.27665944061545505</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0.13148432321411754</v>
      </c>
      <c r="D160" s="180">
        <v>0</v>
      </c>
      <c r="E160" s="143"/>
      <c r="F160" s="180">
        <f>C160</f>
        <v>0.13148432321411754</v>
      </c>
    </row>
    <row r="161" spans="1:7" x14ac:dyDescent="0.25">
      <c r="A161" s="108" t="s">
        <v>654</v>
      </c>
      <c r="B161" s="108" t="s">
        <v>655</v>
      </c>
      <c r="C161" s="180">
        <v>0.72646386207926117</v>
      </c>
      <c r="D161" s="180">
        <v>0</v>
      </c>
      <c r="E161" s="143"/>
      <c r="F161" s="180">
        <f>C161</f>
        <v>0.72646386207926117</v>
      </c>
    </row>
    <row r="162" spans="1:7" x14ac:dyDescent="0.25">
      <c r="A162" s="108" t="s">
        <v>656</v>
      </c>
      <c r="B162" s="108" t="s">
        <v>98</v>
      </c>
      <c r="C162" s="180">
        <v>0.14205181470662137</v>
      </c>
      <c r="D162" s="180">
        <v>0</v>
      </c>
      <c r="E162" s="143"/>
      <c r="F162" s="180">
        <f>C162</f>
        <v>0.14205181470662137</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0.16724119361668405</v>
      </c>
      <c r="D170" s="180">
        <v>0</v>
      </c>
      <c r="E170" s="143"/>
      <c r="F170" s="180">
        <f>C170</f>
        <v>0.16724119361668405</v>
      </c>
    </row>
    <row r="171" spans="1:7" x14ac:dyDescent="0.25">
      <c r="A171" s="108" t="s">
        <v>666</v>
      </c>
      <c r="B171" s="130" t="s">
        <v>667</v>
      </c>
      <c r="C171" s="180">
        <v>0.23716359648305255</v>
      </c>
      <c r="D171" s="180">
        <v>0</v>
      </c>
      <c r="E171" s="143"/>
      <c r="F171" s="180">
        <f>C171</f>
        <v>0.23716359648305255</v>
      </c>
    </row>
    <row r="172" spans="1:7" x14ac:dyDescent="0.25">
      <c r="A172" s="108" t="s">
        <v>668</v>
      </c>
      <c r="B172" s="130" t="s">
        <v>669</v>
      </c>
      <c r="C172" s="180">
        <v>0.14362151199264397</v>
      </c>
      <c r="D172" s="180">
        <v>0</v>
      </c>
      <c r="E172" s="142"/>
      <c r="F172" s="180">
        <f>C172</f>
        <v>0.14362151199264397</v>
      </c>
    </row>
    <row r="173" spans="1:7" x14ac:dyDescent="0.25">
      <c r="A173" s="108" t="s">
        <v>670</v>
      </c>
      <c r="B173" s="130" t="s">
        <v>671</v>
      </c>
      <c r="C173" s="180">
        <v>0.12943821998386909</v>
      </c>
      <c r="D173" s="180">
        <v>0</v>
      </c>
      <c r="E173" s="142"/>
      <c r="F173" s="180">
        <f>C173</f>
        <v>0.12943821998386909</v>
      </c>
    </row>
    <row r="174" spans="1:7" x14ac:dyDescent="0.25">
      <c r="A174" s="108" t="s">
        <v>672</v>
      </c>
      <c r="B174" s="130" t="s">
        <v>673</v>
      </c>
      <c r="C174" s="180">
        <v>0.32253547792375037</v>
      </c>
      <c r="D174" s="180">
        <v>0</v>
      </c>
      <c r="E174" s="142"/>
      <c r="F174" s="180">
        <f>C174</f>
        <v>0.32253547792375037</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107.22498</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1746</v>
      </c>
      <c r="C190" s="171">
        <v>25.818912000000001</v>
      </c>
      <c r="D190" s="171">
        <v>46479</v>
      </c>
      <c r="E190" s="135"/>
      <c r="F190" s="167">
        <f>IF($C$214=0,"",IF(C190="[for completion]","",IF(C190="","",C190/$C$214)))</f>
        <v>9.6644983614485288E-4</v>
      </c>
      <c r="G190" s="167">
        <f>IF($D$214=0,"",IF(D190="[for completion]","",IF(D190="","",D190/$D$214)))</f>
        <v>0.18654952217731416</v>
      </c>
    </row>
    <row r="191" spans="1:7" x14ac:dyDescent="0.25">
      <c r="A191" s="108" t="s">
        <v>693</v>
      </c>
      <c r="B191" s="129" t="s">
        <v>1747</v>
      </c>
      <c r="C191" s="171">
        <v>60.884157000000002</v>
      </c>
      <c r="D191" s="171">
        <v>8196</v>
      </c>
      <c r="E191" s="135"/>
      <c r="F191" s="167">
        <f t="shared" ref="F191:F213" si="2">IF($C$214=0,"",IF(C191="[for completion]","",IF(C191="","",C191/$C$214)))</f>
        <v>2.2790070920288004E-3</v>
      </c>
      <c r="G191" s="167">
        <f t="shared" ref="G191:G213" si="3">IF($D$214=0,"",IF(D191="[for completion]","",IF(D191="","",D191/$D$214)))</f>
        <v>3.2895713844214955E-2</v>
      </c>
    </row>
    <row r="192" spans="1:7" x14ac:dyDescent="0.25">
      <c r="A192" s="108" t="s">
        <v>694</v>
      </c>
      <c r="B192" s="129" t="s">
        <v>1748</v>
      </c>
      <c r="C192" s="171">
        <v>312.421558</v>
      </c>
      <c r="D192" s="171">
        <v>18111</v>
      </c>
      <c r="E192" s="135"/>
      <c r="F192" s="167">
        <f t="shared" si="2"/>
        <v>1.1694519255389989E-2</v>
      </c>
      <c r="G192" s="167">
        <f t="shared" si="3"/>
        <v>7.2690858154291979E-2</v>
      </c>
    </row>
    <row r="193" spans="1:7" x14ac:dyDescent="0.25">
      <c r="A193" s="108" t="s">
        <v>695</v>
      </c>
      <c r="B193" s="129" t="s">
        <v>1749</v>
      </c>
      <c r="C193" s="171">
        <v>969.95887600000003</v>
      </c>
      <c r="D193" s="171">
        <v>25848</v>
      </c>
      <c r="E193" s="135"/>
      <c r="F193" s="167">
        <f t="shared" si="2"/>
        <v>3.630736247822703E-2</v>
      </c>
      <c r="G193" s="167">
        <f t="shared" si="3"/>
        <v>0.10374431569610397</v>
      </c>
    </row>
    <row r="194" spans="1:7" x14ac:dyDescent="0.25">
      <c r="A194" s="108" t="s">
        <v>696</v>
      </c>
      <c r="B194" s="129" t="s">
        <v>1750</v>
      </c>
      <c r="C194" s="171">
        <v>1575.282191</v>
      </c>
      <c r="D194" s="171">
        <v>25204</v>
      </c>
      <c r="E194" s="135"/>
      <c r="F194" s="167">
        <f t="shared" si="2"/>
        <v>5.8965738578521623E-2</v>
      </c>
      <c r="G194" s="167">
        <f t="shared" si="3"/>
        <v>0.10115953779033598</v>
      </c>
    </row>
    <row r="195" spans="1:7" x14ac:dyDescent="0.25">
      <c r="A195" s="108" t="s">
        <v>697</v>
      </c>
      <c r="B195" s="129" t="s">
        <v>1751</v>
      </c>
      <c r="C195" s="171">
        <v>2083.032424</v>
      </c>
      <c r="D195" s="171">
        <v>23844</v>
      </c>
      <c r="E195" s="135"/>
      <c r="F195" s="167">
        <f t="shared" si="2"/>
        <v>7.7971772972432601E-2</v>
      </c>
      <c r="G195" s="167">
        <f t="shared" si="3"/>
        <v>9.5701000598030911E-2</v>
      </c>
    </row>
    <row r="196" spans="1:7" x14ac:dyDescent="0.25">
      <c r="A196" s="108" t="s">
        <v>698</v>
      </c>
      <c r="B196" s="129" t="s">
        <v>1752</v>
      </c>
      <c r="C196" s="171">
        <v>4528.9244269999999</v>
      </c>
      <c r="D196" s="171">
        <v>36701</v>
      </c>
      <c r="E196" s="135"/>
      <c r="F196" s="167">
        <f t="shared" si="2"/>
        <v>0.1695260540175578</v>
      </c>
      <c r="G196" s="167">
        <f t="shared" si="3"/>
        <v>0.14730424521675611</v>
      </c>
    </row>
    <row r="197" spans="1:7" x14ac:dyDescent="0.25">
      <c r="A197" s="108" t="s">
        <v>699</v>
      </c>
      <c r="B197" s="129" t="s">
        <v>1753</v>
      </c>
      <c r="C197" s="171">
        <v>4000.6993969999999</v>
      </c>
      <c r="D197" s="171">
        <v>23153</v>
      </c>
      <c r="E197" s="135"/>
      <c r="F197" s="167">
        <f t="shared" si="2"/>
        <v>0.14975360993892622</v>
      </c>
      <c r="G197" s="167">
        <f t="shared" si="3"/>
        <v>9.2927582068705328E-2</v>
      </c>
    </row>
    <row r="198" spans="1:7" x14ac:dyDescent="0.25">
      <c r="A198" s="108" t="s">
        <v>700</v>
      </c>
      <c r="B198" s="129" t="s">
        <v>1754</v>
      </c>
      <c r="C198" s="171">
        <v>3422.8908940000001</v>
      </c>
      <c r="D198" s="171">
        <v>15317</v>
      </c>
      <c r="E198" s="135"/>
      <c r="F198" s="167">
        <f t="shared" si="2"/>
        <v>0.1281251643619998</v>
      </c>
      <c r="G198" s="167">
        <f t="shared" si="3"/>
        <v>6.1476775128335825E-2</v>
      </c>
    </row>
    <row r="199" spans="1:7" x14ac:dyDescent="0.25">
      <c r="A199" s="108" t="s">
        <v>701</v>
      </c>
      <c r="B199" s="129" t="s">
        <v>1755</v>
      </c>
      <c r="C199" s="171">
        <v>2636.2801359999999</v>
      </c>
      <c r="D199" s="171">
        <v>9657</v>
      </c>
      <c r="E199" s="129"/>
      <c r="F199" s="167">
        <f t="shared" si="2"/>
        <v>9.8680862519269996E-2</v>
      </c>
      <c r="G199" s="167">
        <f t="shared" si="3"/>
        <v>3.8759627695654442E-2</v>
      </c>
    </row>
    <row r="200" spans="1:7" x14ac:dyDescent="0.25">
      <c r="A200" s="108" t="s">
        <v>702</v>
      </c>
      <c r="B200" s="129" t="s">
        <v>1756</v>
      </c>
      <c r="C200" s="171">
        <v>1874.038278</v>
      </c>
      <c r="D200" s="171">
        <v>5804</v>
      </c>
      <c r="E200" s="129"/>
      <c r="F200" s="167">
        <f t="shared" si="2"/>
        <v>7.0148733870051619E-2</v>
      </c>
      <c r="G200" s="167">
        <f t="shared" si="3"/>
        <v>2.3295110194219568E-2</v>
      </c>
    </row>
    <row r="201" spans="1:7" x14ac:dyDescent="0.25">
      <c r="A201" s="108" t="s">
        <v>703</v>
      </c>
      <c r="B201" s="129" t="s">
        <v>1757</v>
      </c>
      <c r="C201" s="171">
        <v>1285.081631</v>
      </c>
      <c r="D201" s="171">
        <v>3449</v>
      </c>
      <c r="E201" s="129"/>
      <c r="F201" s="167">
        <f t="shared" si="2"/>
        <v>4.8102992554942298E-2</v>
      </c>
      <c r="G201" s="167">
        <f t="shared" si="3"/>
        <v>1.3843010864897191E-2</v>
      </c>
    </row>
    <row r="202" spans="1:7" x14ac:dyDescent="0.25">
      <c r="A202" s="108" t="s">
        <v>704</v>
      </c>
      <c r="B202" s="129" t="s">
        <v>1758</v>
      </c>
      <c r="C202" s="171">
        <v>944.24257699999998</v>
      </c>
      <c r="D202" s="171">
        <v>2233</v>
      </c>
      <c r="E202" s="129"/>
      <c r="F202" s="167">
        <f t="shared" si="2"/>
        <v>3.5344753637281213E-2</v>
      </c>
      <c r="G202" s="167">
        <f t="shared" si="3"/>
        <v>8.9624364341303071E-3</v>
      </c>
    </row>
    <row r="203" spans="1:7" x14ac:dyDescent="0.25">
      <c r="A203" s="108" t="s">
        <v>705</v>
      </c>
      <c r="B203" s="129" t="s">
        <v>1759</v>
      </c>
      <c r="C203" s="171">
        <v>761.59407099999999</v>
      </c>
      <c r="D203" s="171">
        <v>1602</v>
      </c>
      <c r="E203" s="129"/>
      <c r="F203" s="167">
        <f t="shared" si="2"/>
        <v>2.8507880778510009E-2</v>
      </c>
      <c r="G203" s="167">
        <f t="shared" si="3"/>
        <v>6.4298357221122936E-3</v>
      </c>
    </row>
    <row r="204" spans="1:7" x14ac:dyDescent="0.25">
      <c r="A204" s="108" t="s">
        <v>706</v>
      </c>
      <c r="B204" s="129" t="s">
        <v>1760</v>
      </c>
      <c r="C204" s="171">
        <v>1043.6679959999999</v>
      </c>
      <c r="D204" s="171">
        <v>1929</v>
      </c>
      <c r="E204" s="129"/>
      <c r="F204" s="167">
        <f t="shared" si="2"/>
        <v>3.9066431758388073E-2</v>
      </c>
      <c r="G204" s="167">
        <f t="shared" si="3"/>
        <v>7.7422928264385855E-3</v>
      </c>
    </row>
    <row r="205" spans="1:7" x14ac:dyDescent="0.25">
      <c r="A205" s="108" t="s">
        <v>707</v>
      </c>
      <c r="B205" s="129" t="s">
        <v>1761</v>
      </c>
      <c r="C205" s="171">
        <v>491.50362000000001</v>
      </c>
      <c r="D205" s="171">
        <v>764</v>
      </c>
      <c r="F205" s="167">
        <f t="shared" si="2"/>
        <v>1.8397893490384183E-2</v>
      </c>
      <c r="G205" s="167">
        <f t="shared" si="3"/>
        <v>3.0664135403831411E-3</v>
      </c>
    </row>
    <row r="206" spans="1:7" x14ac:dyDescent="0.25">
      <c r="A206" s="108" t="s">
        <v>708</v>
      </c>
      <c r="B206" s="129" t="s">
        <v>1762</v>
      </c>
      <c r="C206" s="171">
        <v>324.152737</v>
      </c>
      <c r="D206" s="171">
        <v>436</v>
      </c>
      <c r="E206" s="124"/>
      <c r="F206" s="167">
        <f t="shared" si="2"/>
        <v>1.2133639076641013E-2</v>
      </c>
      <c r="G206" s="167">
        <f t="shared" si="3"/>
        <v>1.7499428057683895E-3</v>
      </c>
    </row>
    <row r="207" spans="1:7" x14ac:dyDescent="0.25">
      <c r="A207" s="108" t="s">
        <v>709</v>
      </c>
      <c r="B207" s="129" t="s">
        <v>1763</v>
      </c>
      <c r="C207" s="171">
        <v>213.477892</v>
      </c>
      <c r="D207" s="171">
        <v>253</v>
      </c>
      <c r="E207" s="124"/>
      <c r="F207" s="167">
        <f t="shared" si="2"/>
        <v>7.9908740439546249E-3</v>
      </c>
      <c r="G207" s="167">
        <f t="shared" si="3"/>
        <v>1.015448462980281E-3</v>
      </c>
    </row>
    <row r="208" spans="1:7" x14ac:dyDescent="0.25">
      <c r="A208" s="108" t="s">
        <v>710</v>
      </c>
      <c r="B208" s="129" t="s">
        <v>1764</v>
      </c>
      <c r="C208" s="171">
        <v>161.25995700000001</v>
      </c>
      <c r="D208" s="171">
        <v>171</v>
      </c>
      <c r="E208" s="124"/>
      <c r="F208" s="167">
        <f t="shared" si="2"/>
        <v>6.036259739348274E-3</v>
      </c>
      <c r="G208" s="167">
        <f t="shared" si="3"/>
        <v>6.8633077932659314E-4</v>
      </c>
    </row>
    <row r="209" spans="1:7" x14ac:dyDescent="0.25">
      <c r="A209" s="108" t="s">
        <v>711</v>
      </c>
      <c r="B209" s="129" t="s">
        <v>1765</v>
      </c>
      <c r="C209" s="171">
        <v>0</v>
      </c>
      <c r="D209" s="171">
        <v>0</v>
      </c>
      <c r="E209" s="124"/>
      <c r="F209" s="167">
        <f t="shared" si="2"/>
        <v>0</v>
      </c>
      <c r="G209" s="167">
        <f t="shared" si="3"/>
        <v>0</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26715.211730999999</v>
      </c>
      <c r="D214" s="172">
        <f>SUM(D190:D213)</f>
        <v>249151</v>
      </c>
      <c r="E214" s="124"/>
      <c r="F214" s="173">
        <f>SUM(F190:F213)</f>
        <v>1</v>
      </c>
      <c r="G214" s="173">
        <f>SUM(G190:G213)</f>
        <v>1</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0.61450000000000005</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4446.1497079999999</v>
      </c>
      <c r="D219" s="171">
        <v>93528</v>
      </c>
      <c r="F219" s="167">
        <f t="shared" ref="F219:F233" si="4">IF($C$227=0,"",IF(C219="[for completion]","",C219/$C$227))</f>
        <v>0.16642764252077086</v>
      </c>
      <c r="G219" s="167">
        <f t="shared" ref="G219:G233" si="5">IF($D$227=0,"",IF(D219="[for completion]","",D219/$D$227))</f>
        <v>0.3753868136190503</v>
      </c>
    </row>
    <row r="220" spans="1:7" x14ac:dyDescent="0.25">
      <c r="A220" s="108" t="s">
        <v>723</v>
      </c>
      <c r="B220" s="108" t="s">
        <v>724</v>
      </c>
      <c r="C220" s="171">
        <v>3357.3756039999998</v>
      </c>
      <c r="D220" s="171">
        <v>30783</v>
      </c>
      <c r="F220" s="167">
        <f t="shared" si="4"/>
        <v>0.12567280535450409</v>
      </c>
      <c r="G220" s="167">
        <f t="shared" si="5"/>
        <v>0.12355158116965213</v>
      </c>
    </row>
    <row r="221" spans="1:7" x14ac:dyDescent="0.25">
      <c r="A221" s="108" t="s">
        <v>725</v>
      </c>
      <c r="B221" s="108" t="s">
        <v>726</v>
      </c>
      <c r="C221" s="171">
        <v>3865.9394590000002</v>
      </c>
      <c r="D221" s="171">
        <v>30531</v>
      </c>
      <c r="F221" s="167">
        <f t="shared" si="4"/>
        <v>0.14470929513050809</v>
      </c>
      <c r="G221" s="167">
        <f t="shared" si="5"/>
        <v>0.12254014633696032</v>
      </c>
    </row>
    <row r="222" spans="1:7" x14ac:dyDescent="0.25">
      <c r="A222" s="108" t="s">
        <v>727</v>
      </c>
      <c r="B222" s="108" t="s">
        <v>728</v>
      </c>
      <c r="C222" s="171">
        <v>4281.3350499999997</v>
      </c>
      <c r="D222" s="171">
        <v>29772</v>
      </c>
      <c r="F222" s="167">
        <f t="shared" si="4"/>
        <v>0.16025832372017973</v>
      </c>
      <c r="G222" s="167">
        <f t="shared" si="5"/>
        <v>0.11949380094801948</v>
      </c>
    </row>
    <row r="223" spans="1:7" x14ac:dyDescent="0.25">
      <c r="A223" s="108" t="s">
        <v>729</v>
      </c>
      <c r="B223" s="108" t="s">
        <v>730</v>
      </c>
      <c r="C223" s="171">
        <v>4939.4671230000004</v>
      </c>
      <c r="D223" s="171">
        <v>30696</v>
      </c>
      <c r="F223" s="167">
        <f t="shared" si="4"/>
        <v>0.1848934297265333</v>
      </c>
      <c r="G223" s="167">
        <f t="shared" si="5"/>
        <v>0.12320239533455615</v>
      </c>
    </row>
    <row r="224" spans="1:7" x14ac:dyDescent="0.25">
      <c r="A224" s="108" t="s">
        <v>731</v>
      </c>
      <c r="B224" s="108" t="s">
        <v>732</v>
      </c>
      <c r="C224" s="171">
        <v>4887.0367929999993</v>
      </c>
      <c r="D224" s="171">
        <v>27066</v>
      </c>
      <c r="F224" s="167">
        <f t="shared" si="4"/>
        <v>0.18293086508261552</v>
      </c>
      <c r="G224" s="167">
        <f t="shared" si="5"/>
        <v>0.10863291738744778</v>
      </c>
    </row>
    <row r="225" spans="1:7" x14ac:dyDescent="0.25">
      <c r="A225" s="108" t="s">
        <v>733</v>
      </c>
      <c r="B225" s="108" t="s">
        <v>734</v>
      </c>
      <c r="C225" s="171">
        <v>924.16914899999995</v>
      </c>
      <c r="D225" s="171">
        <v>6538</v>
      </c>
      <c r="F225" s="167">
        <f t="shared" si="4"/>
        <v>3.4593367938499701E-2</v>
      </c>
      <c r="G225" s="167">
        <f t="shared" si="5"/>
        <v>2.6241114825948923E-2</v>
      </c>
    </row>
    <row r="226" spans="1:7" x14ac:dyDescent="0.25">
      <c r="A226" s="108" t="s">
        <v>735</v>
      </c>
      <c r="B226" s="108" t="s">
        <v>736</v>
      </c>
      <c r="C226" s="171">
        <v>13.738846000000001</v>
      </c>
      <c r="D226" s="171">
        <v>237</v>
      </c>
      <c r="F226" s="167">
        <f t="shared" si="4"/>
        <v>5.1427052638865461E-4</v>
      </c>
      <c r="G226" s="167">
        <f t="shared" si="5"/>
        <v>9.5123037836492735E-4</v>
      </c>
    </row>
    <row r="227" spans="1:7" x14ac:dyDescent="0.25">
      <c r="A227" s="108" t="s">
        <v>737</v>
      </c>
      <c r="B227" s="138" t="s">
        <v>100</v>
      </c>
      <c r="C227" s="168">
        <f>SUM(C219:C226)</f>
        <v>26715.211732</v>
      </c>
      <c r="D227" s="171">
        <f>SUM(D219:D226)</f>
        <v>249151</v>
      </c>
      <c r="F227" s="142">
        <f>SUM(F219:F226)</f>
        <v>0.99999999999999978</v>
      </c>
      <c r="G227" s="142">
        <f>SUM(G219:G226)</f>
        <v>1</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0.56869999999999998</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6129.7909289999998</v>
      </c>
      <c r="D241" s="171">
        <v>114994</v>
      </c>
      <c r="F241" s="167">
        <f>IF($C$249=0,"",IF(C241="[Mark as ND1 if not relevant]","",C241/$C$249))</f>
        <v>0.22944946087242188</v>
      </c>
      <c r="G241" s="167">
        <f>IF($D$249=0,"",IF(D241="[Mark as ND1 if not relevant]","",D241/$D$249))</f>
        <v>0.46154340139112426</v>
      </c>
    </row>
    <row r="242" spans="1:7" x14ac:dyDescent="0.25">
      <c r="A242" s="108" t="s">
        <v>756</v>
      </c>
      <c r="B242" s="108" t="s">
        <v>724</v>
      </c>
      <c r="C242" s="171">
        <v>4097.4805640000004</v>
      </c>
      <c r="D242" s="171">
        <v>34165</v>
      </c>
      <c r="F242" s="167">
        <f t="shared" ref="F242:F248" si="6">IF($C$249=0,"",IF(C242="[Mark as ND1 if not relevant]","",C242/$C$249))</f>
        <v>0.15337630879009498</v>
      </c>
      <c r="G242" s="167">
        <f t="shared" ref="G242:G248" si="7">IF($D$249=0,"",IF(D242="[Mark as ND1 if not relevant]","",D242/$D$249))</f>
        <v>0.13712567880522253</v>
      </c>
    </row>
    <row r="243" spans="1:7" x14ac:dyDescent="0.25">
      <c r="A243" s="108" t="s">
        <v>757</v>
      </c>
      <c r="B243" s="108" t="s">
        <v>726</v>
      </c>
      <c r="C243" s="171">
        <v>4220.4773139999998</v>
      </c>
      <c r="D243" s="171">
        <v>31038</v>
      </c>
      <c r="F243" s="167">
        <f t="shared" si="6"/>
        <v>0.1579803056153446</v>
      </c>
      <c r="G243" s="167">
        <f t="shared" si="7"/>
        <v>0.12457505689320934</v>
      </c>
    </row>
    <row r="244" spans="1:7" x14ac:dyDescent="0.25">
      <c r="A244" s="108" t="s">
        <v>758</v>
      </c>
      <c r="B244" s="108" t="s">
        <v>728</v>
      </c>
      <c r="C244" s="171">
        <v>3923.7720959999997</v>
      </c>
      <c r="D244" s="171">
        <v>25377</v>
      </c>
      <c r="F244" s="167">
        <f t="shared" si="6"/>
        <v>0.14687407816049719</v>
      </c>
      <c r="G244" s="167">
        <f t="shared" si="7"/>
        <v>0.10185389583023949</v>
      </c>
    </row>
    <row r="245" spans="1:7" x14ac:dyDescent="0.25">
      <c r="A245" s="108" t="s">
        <v>759</v>
      </c>
      <c r="B245" s="108" t="s">
        <v>730</v>
      </c>
      <c r="C245" s="171">
        <v>3777.7786290000004</v>
      </c>
      <c r="D245" s="171">
        <v>20138</v>
      </c>
      <c r="F245" s="167">
        <f t="shared" si="6"/>
        <v>0.14140927150036037</v>
      </c>
      <c r="G245" s="167">
        <f t="shared" si="7"/>
        <v>8.0826486748999601E-2</v>
      </c>
    </row>
    <row r="246" spans="1:7" x14ac:dyDescent="0.25">
      <c r="A246" s="108" t="s">
        <v>760</v>
      </c>
      <c r="B246" s="108" t="s">
        <v>732</v>
      </c>
      <c r="C246" s="171">
        <v>3872.9329039999998</v>
      </c>
      <c r="D246" s="171">
        <v>18840</v>
      </c>
      <c r="F246" s="167">
        <f t="shared" si="6"/>
        <v>0.14497107276753959</v>
      </c>
      <c r="G246" s="167">
        <f t="shared" si="7"/>
        <v>7.5616794634579029E-2</v>
      </c>
    </row>
    <row r="247" spans="1:7" x14ac:dyDescent="0.25">
      <c r="A247" s="108" t="s">
        <v>761</v>
      </c>
      <c r="B247" s="108" t="s">
        <v>734</v>
      </c>
      <c r="C247" s="171">
        <v>638.57071599999995</v>
      </c>
      <c r="D247" s="171">
        <v>4067</v>
      </c>
      <c r="F247" s="167">
        <f t="shared" si="6"/>
        <v>2.3902888077623113E-2</v>
      </c>
      <c r="G247" s="167">
        <f t="shared" si="7"/>
        <v>1.632343438316523E-2</v>
      </c>
    </row>
    <row r="248" spans="1:7" x14ac:dyDescent="0.25">
      <c r="A248" s="108" t="s">
        <v>762</v>
      </c>
      <c r="B248" s="108" t="s">
        <v>736</v>
      </c>
      <c r="C248" s="171">
        <v>54.408580000000001</v>
      </c>
      <c r="D248" s="171">
        <v>532</v>
      </c>
      <c r="F248" s="167">
        <f t="shared" si="6"/>
        <v>2.0366142161182405E-3</v>
      </c>
      <c r="G248" s="167">
        <f t="shared" si="7"/>
        <v>2.1352513134605118E-3</v>
      </c>
    </row>
    <row r="249" spans="1:7" x14ac:dyDescent="0.25">
      <c r="A249" s="108" t="s">
        <v>763</v>
      </c>
      <c r="B249" s="138" t="s">
        <v>100</v>
      </c>
      <c r="C249" s="168">
        <f>SUM(C241:C248)</f>
        <v>26715.211732</v>
      </c>
      <c r="D249" s="171">
        <f>SUM(D241:D248)</f>
        <v>249151</v>
      </c>
      <c r="F249" s="142">
        <f>SUM(F241:F248)</f>
        <v>0.99999999999999978</v>
      </c>
      <c r="G249" s="142">
        <f>SUM(G241:G248)</f>
        <v>1</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I5" sqref="I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174"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56.754300000000001</v>
      </c>
      <c r="H75" s="23"/>
    </row>
    <row r="76" spans="1:14" x14ac:dyDescent="0.25">
      <c r="A76" s="25" t="s">
        <v>1606</v>
      </c>
      <c r="B76" s="25" t="s">
        <v>1638</v>
      </c>
      <c r="C76" s="182">
        <v>237.95070000000001</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0.99894655892144313</v>
      </c>
      <c r="D82" s="179">
        <v>0</v>
      </c>
      <c r="E82" s="179">
        <v>0</v>
      </c>
      <c r="F82" s="179">
        <v>0</v>
      </c>
      <c r="G82" s="183">
        <f>C82</f>
        <v>0.99894655892144313</v>
      </c>
      <c r="H82" s="23"/>
    </row>
    <row r="83" spans="1:8" x14ac:dyDescent="0.25">
      <c r="A83" s="25" t="s">
        <v>1613</v>
      </c>
      <c r="B83" s="25" t="s">
        <v>1628</v>
      </c>
      <c r="C83" s="179">
        <v>1.0104181580737708E-3</v>
      </c>
      <c r="D83" s="179">
        <v>0</v>
      </c>
      <c r="E83" s="179">
        <v>0</v>
      </c>
      <c r="F83" s="179">
        <v>0</v>
      </c>
      <c r="G83" s="183">
        <f>C83</f>
        <v>1.0104181580737708E-3</v>
      </c>
      <c r="H83" s="23"/>
    </row>
    <row r="84" spans="1:8" x14ac:dyDescent="0.25">
      <c r="A84" s="25" t="s">
        <v>1614</v>
      </c>
      <c r="B84" s="25" t="s">
        <v>1626</v>
      </c>
      <c r="C84" s="179">
        <v>4.3022920483061513E-5</v>
      </c>
      <c r="D84" s="179">
        <v>0</v>
      </c>
      <c r="E84" s="179">
        <v>0</v>
      </c>
      <c r="F84" s="179">
        <v>0</v>
      </c>
      <c r="G84" s="183">
        <f>C84</f>
        <v>4.3022920483061513E-5</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2020-07-31T10:50:55Z</dcterms:modified>
</cp:coreProperties>
</file>