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Distributions\a.Covered Bonds\2025\e.May\e.HTT\"/>
    </mc:Choice>
  </mc:AlternateContent>
  <xr:revisionPtr revIDLastSave="0" documentId="8_{A10DD7EE-3CEE-4586-87B0-99734ECEEA8E}" xr6:coauthVersionLast="47" xr6:coauthVersionMax="47" xr10:uidLastSave="{00000000-0000-0000-0000-000000000000}"/>
  <bookViews>
    <workbookView xWindow="-46188" yWindow="-108" windowWidth="46296" windowHeight="2553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F293" i="8"/>
  <c r="C291" i="8"/>
  <c r="C295" i="8"/>
  <c r="D293" i="8"/>
  <c r="F295" i="8"/>
  <c r="D307" i="8"/>
  <c r="F307" i="8"/>
  <c r="D291" i="8"/>
  <c r="C293" i="8"/>
  <c r="G293" i="8"/>
  <c r="D295" i="8"/>
  <c r="C307"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49" i="8"/>
  <c r="G144" i="8"/>
  <c r="D167" i="8"/>
  <c r="C100" i="8"/>
  <c r="C156" i="8"/>
  <c r="C77" i="8"/>
  <c r="F76" i="8" s="1"/>
  <c r="G142" i="8" l="1"/>
  <c r="G150" i="8"/>
  <c r="G153" i="8"/>
  <c r="G152" i="8"/>
  <c r="G145" i="8"/>
  <c r="G161" i="8"/>
  <c r="G159" i="8"/>
  <c r="G154" i="8"/>
  <c r="G148" i="8"/>
  <c r="F164" i="8"/>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F167" i="8" l="1"/>
  <c r="G156" i="8"/>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G202" i="9"/>
  <c r="G205" i="9"/>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07" i="9" l="1"/>
  <c r="G197" i="9"/>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<sst xmlns="http://schemas.openxmlformats.org/spreadsheetml/2006/main" count="2666" uniqueCount="1707">
  <si>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</si>
  <si>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</si>
  <si>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</si>
  <si>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</si>
  <si>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</si>
  <si>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</si>
  <si>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</si>
  <si>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</si>
  <si>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</si>
  <si>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</si>
  <si>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</si>
  <si>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</si>
  <si>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</si>
  <si>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</si>
  <si>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</si>
  <si>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</si>
  <si>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</si>
  <si>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</si>
  <si>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</si>
  <si>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</si>
  <si>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</si>
  <si>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</si>
  <si>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</si>
  <si>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</si>
  <si>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</si>
  <si>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</si>
  <si>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</si>
  <si>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</si>
  <si>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</si>
  <si>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</si>
  <si>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</si>
  <si>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</si>
  <si>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</si>
  <si>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</si>
  <si>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</si>
  <si>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</si>
  <si>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</si>
  <si>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</si>
  <si>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</si>
  <si>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</si>
  <si>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</si>
  <si>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</si>
  <si>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</si>
  <si>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</si>
  <si>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</si>
  <si>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</si>
  <si>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</si>
  <si>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</si>
  <si>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</si>
  <si>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</si>
  <si>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</si>
  <si>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</si>
  <si>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</si>
  <si>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</si>
  <si>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</si>
  <si>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</si>
  <si>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</si>
  <si>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</si>
  <si>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</si>
  <si>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</si>
  <si>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</si>
  <si>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</si>
  <si>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</si>
  <si>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</si>
  <si>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</si>
  <si>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</si>
  <si>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</si>
  <si>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</si>
  <si>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</si>
  <si>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</si>
  <si>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</si>
  <si>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</si>
  <si>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</si>
  <si>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</si>
  <si>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</si>
  <si>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</si>
  <si>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</si>
  <si>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</si>
  <si>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</si>
  <si>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</si>
  <si>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</si>
  <si>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</si>
  <si>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</si>
  <si>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</si>
  <si>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</si>
  <si>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</si>
  <si>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</si>
  <si>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</si>
  <si>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</si>
  <si>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</si>
  <si>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</si>
  <si>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</si>
  <si>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</si>
  <si>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</si>
  <si>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</si>
  <si>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</si>
  <si>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</si>
  <si>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</si>
  <si>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</si>
  <si>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</si>
  <si>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</si>
  <si>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</si>
  <si>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</si>
  <si>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</si>
  <si>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</si>
  <si>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</si>
  <si>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</si>
  <si>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</si>
  <si>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</si>
  <si>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</si>
  <si>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</si>
  <si>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</si>
  <si>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</si>
  <si>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</si>
  <si>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</si>
  <si>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</si>
  <si>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</si>
  <si>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</si>
  <si>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</si>
  <si>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</si>
  <si>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</si>
  <si>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</si>
  <si>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</si>
  <si>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</si>
  <si>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</si>
  <si>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</si>
  <si>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</si>
  <si>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</si>
  <si>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</si>
  <si>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</si>
  <si>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</si>
  <si>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</si>
  <si>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</si>
  <si>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</si>
  <si>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</si>
  <si>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</si>
  <si>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</si>
  <si>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</si>
  <si>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</si>
  <si>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</si>
  <si>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</si>
  <si>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</si>
  <si>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</si>
  <si>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</si>
  <si>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</si>
  <si>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</si>
  <si>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</si>
  <si>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</si>
  <si>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</si>
  <si>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</si>
  <si>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</si>
  <si>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</si>
  <si>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</si>
  <si>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</si>
  <si>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</si>
  <si>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</si>
  <si>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</si>
  <si>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</si>
  <si>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</si>
  <si>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</si>
  <si>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</si>
  <si>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</si>
  <si>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</si>
  <si>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</si>
  <si>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</si>
  <si>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</si>
  <si>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</si>
  <si>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</si>
  <si>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</si>
  <si>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</si>
  <si>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</si>
  <si>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</si>
  <si>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</si>
  <si>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</si>
  <si>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</si>
  <si>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</si>
  <si>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</si>
  <si>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</si>
  <si>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</si>
  <si>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</si>
  <si>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</si>
  <si>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</si>
  <si>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</si>
  <si>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</si>
  <si>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</si>
  <si>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</si>
  <si>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</si>
  <si>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</si>
  <si>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</si>
  <si>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</si>
  <si>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</si>
  <si>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</si>
  <si>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</si>
  <si>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</si>
  <si>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</si>
  <si>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</si>
  <si>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</si>
  <si>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</si>
  <si>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</si>
  <si>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</si>
  <si>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</si>
  <si>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</si>
  <si>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</si>
  <si>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</si>
  <si>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</si>
  <si>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</si>
  <si>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</si>
  <si>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</si>
  <si>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</si>
  <si>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</si>
  <si>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</si>
  <si>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</si>
  <si>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</si>
  <si>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</si>
  <si>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</si>
  <si>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</si>
  <si>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</si>
  <si>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</si>
  <si>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</si>
  <si>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</si>
  <si>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</si>
  <si>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</si>
  <si>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</si>
  <si>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</si>
  <si>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</si>
  <si>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</si>
  <si>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</si>
  <si>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</si>
  <si>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</si>
  <si>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</si>
  <si>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</si>
  <si>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</si>
  <si>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</si>
  <si>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</si>
  <si>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</si>
  <si>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</si>
  <si>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</si>
  <si>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</si>
  <si>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</si>
  <si>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</si>
  <si>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</si>
  <si>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</si>
  <si>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</si>
  <si>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</si>
  <si>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</si>
  <si>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</si>
  <si>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</si>
  <si>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</si>
  <si>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</si>
  <si>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</si>
  <si>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</si>
  <si>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</si>
  <si>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</si>
  <si>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</si>
  <si>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</si>
  <si>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</si>
  <si>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</si>
  <si>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</si>
  <si>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</si>
  <si>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</si>
  <si>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</si>
  <si>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</si>
  <si>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</si>
  <si>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</si>
  <si>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</si>
  <si>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</si>
  <si>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</si>
  <si>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</si>
  <si>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</si>
  <si>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</si>
  <si>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</si>
  <si>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</si>
  <si>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</si>
  <si>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</si>
  <si>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</si>
  <si>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</si>
  <si>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</si>
  <si>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</si>
  <si>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</si>
  <si>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</si>
  <si>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</si>
  <si>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</si>
  <si>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</si>
  <si>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</si>
  <si>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</si>
  <si>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</si>
  <si>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</si>
  <si>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</si>
  <si>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</si>
  <si>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</si>
  <si>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</si>
  <si>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</si>
  <si>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</si>
  <si>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</si>
  <si>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</si>
  <si>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</si>
  <si>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</si>
  <si>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</si>
  <si>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</si>
  <si>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</si>
  <si>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</si>
  <si>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</si>
  <si>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</si>
  <si>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</si>
  <si>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</si>
  <si>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</si>
  <si>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</si>
  <si>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</si>
  <si>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</si>
  <si>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</si>
  <si>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</si>
  <si>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</si>
  <si>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</si>
  <si>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</si>
  <si>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</si>
  <si>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</si>
  <si>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</si>
  <si>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</si>
  <si>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</si>
  <si>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</si>
  <si>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</si>
  <si>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</si>
  <si>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</si>
  <si>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</si>
  <si>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</si>
  <si>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</si>
  <si>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</si>
  <si>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</si>
  <si>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</si>
  <si>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</si>
  <si>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</si>
  <si>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</si>
  <si>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</si>
  <si>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</si>
  <si>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</si>
  <si>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</si>
  <si>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</si>
  <si>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</si>
  <si>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</si>
  <si>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</si>
  <si>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</si>
  <si>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</si>
  <si>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</si>
  <si>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</si>
  <si>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</si>
  <si>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</si>
  <si>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</si>
  <si>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</si>
  <si>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</si>
  <si>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</si>
  <si>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</si>
  <si>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</si>
  <si>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</si>
  <si>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</si>
  <si>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</si>
  <si>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</si>
  <si>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</si>
  <si>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</si>
  <si>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</si>
  <si>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</si>
  <si>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</si>
  <si>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</si>
  <si>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</si>
  <si>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</si>
  <si>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</si>
  <si>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</si>
  <si>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</si>
  <si>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</si>
  <si>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</si>
  <si>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</si>
  <si>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</si>
  <si>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</si>
  <si>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</si>
  <si>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</si>
  <si>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</si>
  <si>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</si>
  <si>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</si>
  <si>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</si>
  <si>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</si>
  <si>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</si>
  <si>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</si>
  <si>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</si>
  <si>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</si>
  <si>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</si>
  <si>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</si>
  <si>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</si>
  <si>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</si>
  <si>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</si>
  <si>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</si>
  <si>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</si>
  <si>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</si>
  <si>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</si>
  <si>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</si>
  <si>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</si>
  <si>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</si>
  <si>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</si>
  <si>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</si>
  <si>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</si>
  <si>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</si>
  <si>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</si>
  <si>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</si>
  <si>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</si>
  <si>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</si>
  <si>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</si>
  <si>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</si>
  <si>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</si>
  <si>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</si>
  <si>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</si>
  <si>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</si>
  <si>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</si>
  <si>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</si>
  <si>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</si>
  <si>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</si>
  <si>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</si>
  <si>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</si>
  <si>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</si>
  <si>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</si>
  <si>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</si>
  <si>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</si>
  <si>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</si>
  <si>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</si>
  <si>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</si>
  <si>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</si>
  <si>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</si>
  <si>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</si>
  <si>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</si>
  <si>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</si>
  <si>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</si>
  <si>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</si>
  <si>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</si>
  <si>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</si>
  <si>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</si>
  <si>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</si>
  <si>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</si>
  <si>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</si>
  <si>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</si>
  <si>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</si>
  <si>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</si>
  <si>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</si>
  <si>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</si>
  <si>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</si>
  <si>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</si>
  <si>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</si>
  <si>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</si>
  <si>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</si>
  <si>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</si>
  <si>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</si>
  <si>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</si>
  <si>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</si>
  <si>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</si>
  <si>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</si>
  <si>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</si>
  <si>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</si>
  <si>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</si>
  <si>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</si>
  <si>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</si>
  <si>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</si>
  <si>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</si>
  <si>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</si>
  <si>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</si>
  <si>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</si>
  <si>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</si>
  <si>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</si>
  <si>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</si>
  <si>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</si>
  <si>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</si>
  <si>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</si>
  <si>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</si>
  <si>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</si>
  <si>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</si>
  <si>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</si>
  <si>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</si>
  <si>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</si>
  <si>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</si>
  <si>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</si>
  <si>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</si>
  <si>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</si>
  <si>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</si>
  <si>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</si>
  <si>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</si>
  <si>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</si>
  <si>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</si>
  <si>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</si>
  <si>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</si>
  <si>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</si>
  <si>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</si>
  <si>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</si>
  <si>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</si>
  <si>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</si>
  <si>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</si>
  <si>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</si>
  <si>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</si>
  <si>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</si>
  <si>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</si>
  <si>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</si>
  <si>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</si>
  <si>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</si>
  <si>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</si>
  <si>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</si>
  <si>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</si>
  <si>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</si>
  <si>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</si>
  <si>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</si>
  <si>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</si>
  <si>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</si>
  <si>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</si>
  <si>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</si>
  <si>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</si>
  <si>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</si>
  <si>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</si>
  <si>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</si>
  <si>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</si>
  <si>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</si>
  <si>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</si>
  <si>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</si>
  <si>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</si>
  <si>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</si>
  <si>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</si>
  <si>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</si>
  <si>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</si>
  <si>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</si>
  <si>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</si>
  <si>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</si>
  <si>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</si>
  <si>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</si>
  <si>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</si>
  <si>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</si>
  <si>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</si>
  <si>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</si>
  <si>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</si>
  <si>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</si>
  <si>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</si>
  <si>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</si>
  <si>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</si>
  <si>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</si>
  <si>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</si>
  <si>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</si>
  <si>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</si>
  <si>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</si>
  <si>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</si>
  <si>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</si>
  <si>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</si>
  <si>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</si>
  <si>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</si>
  <si>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</si>
  <si>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</si>
  <si>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</si>
  <si>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</si>
  <si>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</si>
  <si>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</si>
  <si>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</si>
  <si>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</si>
  <si>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</si>
  <si>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</si>
  <si>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</si>
  <si>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</si>
  <si>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</si>
  <si>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</si>
  <si>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</si>
  <si>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</si>
  <si>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</si>
  <si>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</si>
  <si>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</si>
  <si>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</si>
  <si>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</si>
  <si>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</si>
  <si>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</si>
  <si>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</si>
  <si>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</si>
  <si>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</si>
  <si>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</si>
  <si>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</si>
  <si>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</si>
  <si>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</si>
  <si>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</si>
  <si>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</si>
  <si>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</si>
  <si>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</si>
  <si>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</si>
  <si>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</si>
  <si>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</si>
  <si>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</si>
  <si>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</si>
  <si>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</si>
  <si>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</si>
  <si>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</si>
  <si>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</si>
  <si>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</si>
  <si>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</si>
  <si>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</si>
  <si>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</si>
  <si>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</si>
  <si>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</si>
  <si>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</si>
  <si>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</si>
  <si>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</si>
  <si>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</si>
  <si>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</si>
  <si>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</si>
  <si>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</si>
  <si>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</si>
  <si>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</si>
  <si>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</si>
  <si>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</si>
  <si>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</si>
  <si>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</si>
  <si>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</si>
  <si>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</si>
  <si>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</si>
  <si>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</si>
  <si>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</si>
  <si>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</si>
  <si>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</si>
  <si>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</si>
  <si>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</si>
  <si>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</si>
  <si>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</si>
  <si>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</si>
  <si>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</si>
  <si>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</si>
  <si>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</si>
  <si>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</si>
  <si>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</si>
  <si>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</si>
  <si>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</si>
  <si>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</si>
  <si>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</si>
  <si>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</si>
  <si>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</si>
  <si>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</si>
  <si>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</si>
  <si>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</si>
  <si>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</si>
  <si>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</si>
  <si>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</si>
  <si>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</si>
  <si>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</si>
  <si>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</si>
  <si>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</si>
  <si>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</si>
  <si>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</si>
  <si>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</si>
  <si>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</si>
  <si>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</si>
  <si>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</si>
  <si>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</si>
  <si>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</si>
  <si>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</si>
  <si>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</si>
  <si>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</si>
  <si>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</si>
  <si>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</si>
  <si>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</si>
  <si>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</si>
  <si>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</si>
  <si>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</si>
  <si>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</si>
  <si>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</si>
  <si>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</si>
  <si>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</si>
  <si>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</si>
  <si>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</si>
  <si>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</si>
  <si>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</si>
  <si>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</si>
  <si>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</si>
  <si>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</si>
  <si>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</si>
  <si>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</si>
  <si>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</si>
  <si>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</si>
  <si>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</si>
  <si>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</si>
  <si>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</si>
  <si>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</si>
  <si>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</si>
  <si>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</si>
  <si>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</si>
  <si>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</si>
  <si>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</si>
  <si>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</si>
  <si>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</si>
  <si>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</si>
  <si>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</si>
  <si>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</si>
  <si>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</si>
  <si>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</si>
  <si>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</si>
  <si>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</si>
  <si>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</si>
  <si>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</si>
  <si>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</si>
  <si>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</si>
  <si>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</si>
  <si>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</si>
  <si>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</si>
  <si>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</si>
  <si>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</si>
  <si>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</si>
  <si>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</si>
  <si>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</si>
  <si>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</si>
  <si>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</si>
  <si>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</si>
  <si>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</si>
  <si>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</si>
  <si>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</si>
  <si>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</si>
  <si>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</si>
  <si>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</si>
  <si>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</si>
  <si>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</si>
  <si>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</si>
  <si>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</si>
  <si>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</si>
  <si>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</si>
  <si>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</si>
  <si>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</si>
  <si>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</si>
  <si>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</si>
  <si>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</si>
  <si>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</si>
  <si>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</si>
  <si>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</si>
  <si>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</si>
  <si>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</si>
  <si>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</si>
  <si>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</si>
  <si>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</si>
  <si>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</si>
  <si>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</si>
  <si>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</si>
  <si>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</si>
  <si>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</si>
  <si>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</si>
  <si>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</si>
  <si>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</si>
  <si>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</si>
  <si>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</si>
  <si>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</si>
  <si>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</si>
  <si>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</si>
  <si>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</si>
  <si>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</si>
  <si>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</si>
  <si>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</si>
  <si>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</si>
  <si>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</si>
  <si>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</si>
  <si>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</si>
  <si>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</si>
  <si>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</si>
  <si>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</si>
  <si>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</si>
  <si>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</si>
  <si>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</si>
  <si>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</si>
  <si>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</si>
  <si>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</si>
  <si>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</si>
  <si>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</si>
  <si>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</si>
  <si>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</si>
  <si>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</si>
  <si>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</si>
  <si>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</si>
  <si>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</si>
  <si>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</si>
  <si>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</si>
  <si>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</si>
  <si>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</si>
  <si>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</si>
  <si>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</si>
  <si>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</si>
  <si>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</si>
  <si>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</si>
  <si>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</si>
  <si>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</si>
  <si>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</si>
  <si>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</si>
  <si>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</si>
  <si>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</si>
  <si>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</si>
  <si>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</si>
  <si>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</si>
  <si>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</si>
  <si>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</si>
  <si>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</si>
  <si>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</si>
  <si>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</si>
  <si>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</si>
  <si>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</si>
  <si>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</si>
  <si>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</si>
  <si>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</si>
  <si>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</si>
  <si>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</si>
  <si>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</si>
  <si>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</si>
  <si>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</si>
  <si>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</si>
  <si>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</si>
  <si>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</si>
  <si>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</si>
  <si>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</si>
  <si>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</si>
  <si>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</si>
  <si>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</si>
  <si>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</si>
  <si>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</si>
  <si>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</si>
  <si>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</si>
  <si>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</si>
  <si>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</si>
  <si>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</si>
  <si>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</si>
  <si>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</si>
  <si>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</si>
  <si>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</si>
  <si>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</si>
  <si>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</si>
  <si>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</si>
  <si>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</si>
  <si>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</si>
  <si>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</si>
  <si>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</si>
  <si>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</si>
  <si>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</si>
  <si>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</si>
  <si>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</si>
  <si>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</si>
  <si>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</si>
  <si>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</si>
  <si>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</si>
  <si>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</si>
  <si>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</si>
  <si>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</si>
  <si>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</si>
  <si>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</si>
  <si>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</si>
  <si>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</si>
  <si>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</si>
  <si>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</si>
  <si>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</si>
  <si>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</si>
  <si>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</si>
  <si>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</si>
  <si>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</si>
  <si>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</si>
  <si>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</si>
  <si>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</si>
  <si>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</si>
  <si>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</si>
  <si>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</si>
  <si>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</si>
  <si>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</si>
  <si>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</si>
  <si>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</si>
  <si>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</si>
  <si>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</si>
  <si>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</si>
  <si>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</si>
  <si>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</si>
  <si>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</si>
  <si>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</si>
  <si>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</si>
  <si>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</si>
  <si>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</si>
  <si>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</si>
  <si>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</si>
  <si>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</si>
  <si>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</si>
  <si>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</si>
  <si>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</si>
  <si>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</si>
  <si>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</si>
  <si>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</si>
  <si>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</si>
  <si>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</si>
  <si>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</si>
  <si>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</si>
  <si>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</si>
  <si>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</si>
  <si>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</si>
  <si>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</si>
  <si>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</si>
  <si>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</si>
  <si>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</si>
  <si>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</si>
  <si>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</si>
  <si>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</si>
  <si>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</si>
  <si>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</si>
  <si>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</si>
  <si>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</si>
  <si>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</si>
  <si>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</si>
  <si>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</si>
  <si>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</si>
  <si>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</si>
  <si>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</si>
  <si>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</si>
  <si>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</si>
  <si>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</si>
  <si>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</si>
  <si>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</si>
  <si>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</si>
  <si>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</si>
  <si>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</si>
  <si>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</si>
  <si>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</si>
  <si>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</si>
  <si>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</si>
  <si>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</si>
  <si>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</si>
  <si>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</si>
  <si>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</si>
  <si>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</si>
  <si>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</si>
  <si>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</si>
  <si>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</si>
  <si>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</si>
  <si>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</si>
  <si>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</si>
  <si>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</si>
  <si>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</si>
  <si>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</si>
  <si>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</si>
  <si>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</si>
  <si>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</si>
  <si>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</si>
  <si>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</si>
  <si>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</si>
  <si>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</si>
  <si>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</si>
  <si>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</si>
  <si>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</si>
  <si>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</si>
  <si>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</si>
  <si>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</si>
  <si>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</si>
  <si>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</si>
  <si>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</si>
  <si>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</si>
  <si>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</si>
  <si>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</si>
  <si>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</si>
  <si>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</si>
  <si>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</si>
  <si>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</si>
  <si>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</si>
  <si>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</si>
  <si>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</si>
  <si>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</si>
  <si>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</si>
  <si>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</si>
  <si>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</si>
  <si>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</si>
  <si>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</si>
  <si>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</si>
  <si>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</si>
  <si>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</si>
  <si>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</si>
  <si>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</si>
  <si>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</si>
  <si>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</si>
  <si>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</si>
  <si>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</si>
  <si>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</si>
  <si>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</si>
  <si>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</si>
  <si>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</si>
  <si>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</si>
  <si>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</si>
  <si>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</si>
  <si>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</si>
  <si>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</si>
  <si>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</si>
  <si>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</si>
  <si>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</si>
  <si>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</si>
  <si>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</si>
  <si>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</si>
  <si>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</si>
  <si>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</si>
  <si>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</si>
  <si>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</si>
  <si>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</si>
  <si>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</si>
  <si>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</si>
  <si>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</si>
  <si>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</si>
  <si>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</si>
  <si>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</si>
  <si>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</si>
  <si>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</si>
  <si>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</si>
  <si>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</si>
  <si>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</si>
  <si>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</si>
  <si>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</si>
  <si>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</si>
  <si>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</si>
  <si>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</si>
  <si>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</si>
  <si>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</si>
  <si>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</si>
  <si>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</si>
  <si>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</si>
  <si>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</si>
  <si>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</si>
  <si>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</si>
  <si>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</si>
  <si>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</si>
  <si>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</si>
  <si>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</si>
  <si>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</si>
  <si>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</si>
  <si>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</si>
  <si>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</si>
  <si>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</si>
  <si>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</si>
  <si>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</si>
  <si>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</si>
  <si>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</si>
  <si>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</si>
  <si>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</si>
  <si>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</si>
  <si>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</si>
  <si>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</si>
  <si>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</si>
  <si>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</si>
  <si>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</si>
  <si>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</si>
  <si>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</si>
  <si>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</si>
  <si>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</si>
  <si>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</si>
  <si>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</si>
  <si>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</si>
  <si>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</si>
  <si>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</si>
  <si>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</si>
  <si>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</si>
  <si>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</si>
  <si>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</si>
  <si>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</si>
  <si>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</si>
  <si>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</si>
  <si>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</si>
  <si>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</si>
  <si>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</si>
  <si>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</si>
  <si>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</si>
  <si>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</si>
  <si>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</si>
  <si>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</si>
  <si>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</si>
  <si>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</si>
  <si>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</si>
  <si>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</si>
  <si>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</si>
  <si>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</si>
  <si>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</si>
  <si>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</si>
  <si>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</si>
  <si>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</si>
  <si>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</si>
  <si>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</si>
  <si>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</si>
  <si>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</si>
  <si>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</si>
  <si>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</si>
  <si>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</si>
  <si>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</si>
  <si>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</si>
  <si>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</si>
  <si>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</si>
  <si>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</si>
  <si>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</si>
  <si>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</si>
  <si>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</si>
  <si>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</si>
  <si>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</si>
  <si>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</si>
  <si>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</si>
  <si>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</si>
  <si>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</si>
  <si>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</si>
  <si>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</si>
  <si>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</si>
  <si>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</si>
  <si>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</si>
  <si>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</si>
  <si>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</si>
  <si>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</si>
  <si>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</si>
  <si>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</si>
  <si>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</si>
  <si>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</si>
  <si>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</si>
  <si>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</si>
  <si>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</si>
  <si>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</si>
  <si>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</si>
  <si>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</si>
  <si>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</si>
  <si>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</si>
  <si>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</si>
  <si>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</si>
  <si>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</si>
  <si>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</si>
  <si>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</si>
  <si>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</si>
  <si>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</si>
  <si>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</si>
  <si>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</si>
  <si>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</si>
  <si>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</si>
  <si>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</si>
  <si>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</si>
  <si>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</si>
  <si>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</si>
  <si>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</si>
  <si>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</si>
  <si>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</si>
  <si>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</si>
  <si>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</si>
  <si>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</si>
  <si>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</si>
  <si>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</si>
  <si>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</si>
  <si>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</si>
  <si>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</si>
  <si>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</si>
  <si>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</si>
  <si>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</si>
  <si>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</si>
  <si>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</si>
  <si>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</si>
  <si>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</si>
  <si>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</si>
  <si>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</si>
  <si>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</si>
  <si>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</si>
  <si>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</si>
  <si>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</si>
  <si>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</si>
  <si>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</si>
  <si>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</si>
  <si>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</si>
  <si>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</si>
  <si>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</si>
  <si>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</si>
  <si>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</si>
  <si>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</si>
  <si>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</si>
  <si>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</si>
  <si>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</si>
  <si>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</si>
  <si>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</si>
  <si>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</si>
  <si>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</si>
  <si>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</si>
  <si>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</si>
  <si>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</si>
  <si>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</si>
  <si>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</si>
  <si>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</si>
  <si>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</si>
  <si>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</si>
  <si>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</si>
  <si>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</si>
  <si>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</si>
  <si>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</si>
  <si>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</si>
  <si>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</si>
  <si>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</si>
  <si>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</si>
  <si>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</si>
  <si>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</si>
  <si>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</si>
  <si>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</si>
  <si>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</si>
  <si>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</si>
  <si>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</si>
  <si>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</si>
  <si>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</si>
  <si>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</si>
  <si>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</si>
  <si>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</si>
  <si>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</si>
  <si>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</si>
  <si>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</si>
  <si>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</si>
  <si>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</si>
  <si>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</si>
  <si>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</si>
  <si>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</si>
  <si>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</si>
  <si>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</si>
  <si>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</si>
  <si>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</si>
  <si>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</si>
  <si>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</si>
  <si>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</si>
  <si>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</si>
  <si>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</si>
  <si>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</si>
  <si>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</si>
  <si>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</si>
  <si>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</si>
  <si>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</si>
  <si>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</si>
  <si>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</si>
  <si>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</si>
  <si>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</si>
  <si>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</si>
  <si>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</si>
  <si>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</si>
  <si>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</si>
  <si>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</si>
  <si>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</si>
  <si>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</si>
  <si>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</si>
  <si>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</si>
  <si>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</si>
  <si>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</si>
  <si>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</si>
  <si>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</si>
  <si>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</si>
  <si>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</si>
  <si>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</si>
  <si>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</si>
  <si>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</si>
  <si>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</si>
  <si>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</si>
  <si>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</si>
  <si>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</si>
  <si>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</si>
  <si>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</si>
  <si>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</si>
  <si>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</si>
  <si>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</si>
  <si>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</si>
  <si>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</si>
  <si>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</si>
  <si>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</si>
  <si>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</si>
  <si>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</si>
  <si>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</si>
  <si>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</si>
  <si>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</si>
  <si>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</si>
  <si>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</si>
  <si>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</si>
  <si>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</si>
  <si>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</si>
  <si>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</si>
  <si>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</si>
  <si>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</si>
  <si>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</si>
  <si>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</si>
  <si>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</si>
  <si>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</si>
  <si>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</si>
  <si>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</si>
  <si>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</si>
  <si>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</si>
  <si>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</si>
  <si>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</si>
  <si>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</si>
  <si>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</si>
  <si>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</si>
  <si>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</si>
  <si>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</si>
  <si>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</si>
  <si>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</si>
  <si>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</si>
  <si>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</si>
  <si>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</si>
  <si>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</si>
  <si>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</si>
  <si>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</si>
  <si>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</si>
  <si>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</si>
  <si>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</si>
  <si>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</si>
  <si>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</si>
  <si>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</si>
  <si>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</si>
  <si>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</si>
  <si>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</si>
  <si>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</si>
  <si>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</si>
  <si>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</si>
  <si>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</si>
  <si>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</si>
  <si>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</si>
  <si>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</si>
  <si>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</si>
  <si>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</si>
  <si>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</si>
  <si>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</si>
  <si>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</si>
  <si>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</si>
  <si>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</si>
  <si>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</si>
  <si>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</si>
  <si>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</si>
  <si>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</si>
  <si>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</si>
  <si>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</si>
  <si>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</si>
  <si>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</si>
  <si>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</si>
  <si>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</si>
  <si>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</si>
  <si>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</si>
  <si>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</si>
  <si>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</si>
  <si>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</si>
  <si>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</si>
  <si>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</si>
  <si>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</si>
  <si>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</si>
  <si>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</si>
  <si>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</si>
  <si>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</si>
  <si>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</si>
  <si>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</si>
  <si>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</si>
  <si>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</si>
  <si>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</si>
  <si>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</si>
  <si>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</si>
  <si>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</si>
  <si>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</si>
  <si>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</si>
  <si>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</si>
  <si>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</si>
  <si>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</si>
  <si>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</si>
  <si>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</si>
  <si>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</si>
  <si>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</si>
  <si>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</si>
  <si>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</si>
  <si>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</si>
  <si>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</si>
  <si>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</si>
  <si>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</si>
  <si>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</si>
  <si>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</si>
  <si>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</si>
  <si>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</si>
  <si>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</si>
  <si>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</si>
  <si>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</si>
  <si>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</si>
  <si>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</si>
  <si>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</si>
  <si>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</si>
  <si>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</si>
  <si>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</si>
  <si>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</si>
  <si>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</si>
  <si>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</si>
  <si>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</si>
  <si>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</si>
  <si>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</si>
  <si>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</si>
  <si>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</si>
  <si>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</si>
  <si>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</si>
  <si>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</si>
  <si>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</si>
  <si>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</si>
  <si>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</si>
  <si>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</si>
  <si>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</si>
  <si>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</si>
  <si>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</si>
  <si>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</si>
  <si>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</si>
  <si>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</si>
  <si>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</si>
  <si>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</si>
  <si>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</si>
  <si>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</si>
  <si>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</si>
  <si>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</si>
  <si>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</si>
  <si>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</si>
  <si>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</si>
  <si>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</si>
  <si>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</si>
  <si>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</si>
  <si>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</si>
  <si>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</si>
  <si>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</si>
  <si>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</si>
  <si>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</si>
  <si>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</si>
  <si>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</si>
  <si>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</si>
  <si>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</si>
  <si>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</si>
  <si>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</si>
  <si>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</si>
  <si>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</si>
  <si>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</si>
  <si>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</si>
  <si>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</si>
  <si>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</si>
  <si>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</si>
  <si>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</si>
  <si>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</si>
  <si>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</si>
  <si>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</si>
  <si>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</si>
  <si>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</si>
  <si>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</si>
  <si>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</si>
  <si>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</si>
  <si>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</si>
  <si>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</si>
  <si>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</si>
  <si>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</si>
  <si>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</si>
  <si>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</si>
  <si>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</si>
  <si>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</si>
  <si>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</si>
  <si>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</si>
  <si>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</si>
  <si>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</si>
  <si>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</si>
  <si>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</si>
  <si>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</si>
  <si>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</si>
  <si>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</si>
  <si>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</si>
  <si>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</si>
  <si>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</si>
  <si>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</si>
  <si>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</si>
  <si>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</si>
  <si>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</si>
  <si>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</si>
  <si>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</si>
  <si>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</si>
  <si>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</si>
  <si>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</si>
  <si>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</si>
  <si>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</si>
  <si>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</si>
  <si>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</si>
  <si>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</si>
  <si>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</si>
  <si>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</si>
  <si>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</si>
  <si>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</si>
  <si>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</si>
  <si>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</si>
  <si>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</si>
  <si>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</si>
  <si>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</si>
  <si>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</si>
  <si>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</si>
  <si>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</si>
  <si>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</si>
  <si>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</si>
  <si>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</si>
  <si>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</si>
  <si>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</si>
  <si>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</si>
  <si>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</si>
  <si>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</si>
  <si>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</si>
  <si>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</si>
  <si>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</si>
  <si>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</si>
  <si>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</si>
  <si>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</si>
  <si>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</si>
  <si>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</si>
  <si>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</si>
  <si>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</si>
  <si>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</si>
  <si>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</si>
  <si>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</si>
  <si>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</si>
  <si>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</si>
  <si>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</si>
  <si>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</si>
  <si>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</si>
  <si>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</si>
  <si>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</si>
  <si>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</si>
  <si>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</si>
  <si>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</si>
  <si>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</si>
  <si>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</si>
  <si>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</si>
  <si>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</si>
  <si>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</si>
  <si>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</si>
  <si>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</si>
  <si>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</si>
  <si>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</si>
  <si>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</si>
  <si>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</si>
  <si>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</si>
  <si>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</si>
  <si>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</si>
  <si>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</si>
  <si>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</si>
  <si>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</si>
  <si>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</si>
  <si>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</si>
  <si>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</si>
  <si>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</si>
  <si>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</si>
  <si>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</si>
  <si>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</si>
  <si>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</si>
  <si>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</si>
  <si>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</si>
  <si>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</si>
  <si>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</si>
  <si>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</si>
  <si>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</si>
  <si>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</si>
  <si>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</si>
  <si>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</si>
  <si>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</si>
  <si>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</si>
  <si>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</si>
  <si>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</si>
  <si>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</si>
  <si>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</si>
  <si>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</si>
  <si>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</si>
  <si>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</si>
  <si>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</si>
  <si>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</si>
  <si>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</si>
  <si>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</si>
  <si>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</si>
  <si>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</si>
  <si>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</si>
  <si>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</si>
  <si>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</si>
  <si>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</si>
  <si>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</si>
  <si>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</si>
  <si>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</si>
  <si>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</si>
  <si>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</si>
  <si>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</si>
  <si>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</si>
  <si>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</si>
  <si>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</si>
  <si>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</si>
  <si>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</si>
  <si>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</si>
  <si>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</si>
  <si>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</si>
  <si>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</si>
  <si>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</si>
  <si>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</si>
  <si>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</si>
  <si>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</si>
  <si>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</si>
  <si>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</si>
  <si>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</si>
  <si>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</si>
  <si>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</si>
  <si>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</si>
  <si>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</si>
  <si>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</si>
  <si>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</si>
  <si>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</si>
  <si>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</si>
  <si>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</si>
  <si>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</si>
  <si>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</si>
  <si>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</si>
  <si>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</si>
  <si>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</si>
  <si>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</si>
  <si>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</si>
  <si>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</si>
  <si>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</si>
  <si>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</si>
  <si>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</si>
  <si>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</si>
  <si>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</si>
  <si>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</si>
  <si>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</si>
  <si>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</si>
  <si>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</si>
  <si>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</si>
  <si>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</si>
  <si>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</si>
  <si>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</si>
  <si>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</si>
  <si>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</si>
  <si>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</si>
  <si>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</si>
  <si>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</si>
  <si>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</si>
  <si>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</si>
  <si>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</si>
  <si>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</si>
  <si>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</si>
  <si>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</si>
  <si>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</si>
  <si>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</si>
  <si>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</si>
  <si>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</si>
  <si>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</si>
  <si>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</si>
  <si>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</si>
  <si>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</si>
  <si>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</si>
  <si>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</si>
  <si>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</si>
  <si>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</si>
  <si>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</si>
  <si>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</si>
  <si>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</si>
  <si>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</si>
  <si>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</si>
  <si>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</si>
  <si>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</si>
  <si>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</si>
  <si>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</si>
  <si>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</si>
  <si>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</si>
  <si>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</si>
  <si>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</si>
  <si>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</si>
  <si>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</si>
  <si>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</si>
  <si>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</si>
  <si>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</si>
  <si>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</si>
  <si>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</si>
  <si>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</si>
  <si>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</si>
  <si>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</si>
  <si>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</si>
  <si>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</si>
  <si>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</si>
  <si>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</si>
  <si>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</si>
  <si>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</si>
  <si>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</si>
  <si>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</si>
  <si>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</si>
  <si>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</si>
  <si>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</si>
  <si>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</si>
  <si>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</si>
  <si>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</si>
  <si>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</si>
  <si>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</si>
  <si>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</si>
  <si>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</si>
  <si>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</si>
  <si>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</si>
  <si>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30/04/2025</t>
  </si>
  <si>
    <t>Cut-off Date: 30/04/2025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</si>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</sst>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P58" sqref="P58"/>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B322" sqref="B322:B36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30/04/2025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30263.777157</v>
      </c>
      <c r="F38" s="39"/>
      <c r="H38" s="20"/>
      <c r="L38" s="20"/>
      <c r="M38" s="20"/>
    </row>
    <row r="39" spans="1:14" x14ac:dyDescent="0.3">
      <c r="A39" s="22" t="s">
        <v>62</v>
      </c>
      <c r="B39" s="39" t="s">
        <v>63</v>
      </c>
      <c r="C39" s="22">
        <v>19371.266255999999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0.38327964609129306</v>
      </c>
      <c r="E45" s="96"/>
      <c r="F45" s="96">
        <v>0.17902282588191554</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10892.510901000001</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26769.206242</v>
      </c>
      <c r="E53" s="46"/>
      <c r="F53" s="103">
        <f>IF($C$58=0,"",IF(C53="[for completion]","",C53/$C$58))</f>
        <v>0.88452958473241217</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3494.5709160000001</v>
      </c>
      <c r="E56" s="46"/>
      <c r="F56" s="103">
        <f>IF($C$58=0,"",IF(C56="[for completion]","",C56/$C$58))</f>
        <v>0.11547041526758786</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30263.777158000001</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21.83</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58.19</v>
      </c>
      <c r="D70" s="97" t="s">
        <v>766</v>
      </c>
      <c r="E70" s="18"/>
      <c r="F70" s="103">
        <f t="shared" ref="F70:F76" si="1">IF($C$77=0,"",IF(C70="[for completion]","",C70/$C$77))</f>
        <v>2.1737660543587204E-3</v>
      </c>
      <c r="G70" s="103" t="str">
        <f>IF($D$77=0,"",IF(D70="[Mark as ND1 if not relevant]","",D70/$D$77))</f>
        <v/>
      </c>
      <c r="H70" s="20"/>
      <c r="L70" s="20"/>
      <c r="M70" s="20"/>
      <c r="N70" s="51"/>
    </row>
    <row r="71" spans="1:14" x14ac:dyDescent="0.3">
      <c r="A71" s="22" t="s">
        <v>106</v>
      </c>
      <c r="B71" s="18" t="s">
        <v>1083</v>
      </c>
      <c r="C71" s="97">
        <v>99.77</v>
      </c>
      <c r="D71" s="97" t="s">
        <v>766</v>
      </c>
      <c r="E71" s="18"/>
      <c r="F71" s="103">
        <f t="shared" si="1"/>
        <v>3.7270431215564448E-3</v>
      </c>
      <c r="G71" s="103" t="str">
        <f t="shared" ref="G71:G76" si="2">IF($D$77=0,"",IF(D71="[Mark as ND1 if not relevant]","",D71/$D$77))</f>
        <v/>
      </c>
      <c r="H71" s="20"/>
      <c r="L71" s="20"/>
      <c r="M71" s="20"/>
      <c r="N71" s="51"/>
    </row>
    <row r="72" spans="1:14" x14ac:dyDescent="0.3">
      <c r="A72" s="22" t="s">
        <v>107</v>
      </c>
      <c r="B72" s="18" t="s">
        <v>1084</v>
      </c>
      <c r="C72" s="97">
        <v>168.03</v>
      </c>
      <c r="D72" s="97" t="s">
        <v>766</v>
      </c>
      <c r="E72" s="18"/>
      <c r="F72" s="103">
        <f t="shared" si="1"/>
        <v>6.2769876286972986E-3</v>
      </c>
      <c r="G72" s="103" t="str">
        <f t="shared" si="2"/>
        <v/>
      </c>
      <c r="H72" s="20"/>
      <c r="L72" s="20"/>
      <c r="M72" s="20"/>
      <c r="N72" s="51"/>
    </row>
    <row r="73" spans="1:14" x14ac:dyDescent="0.3">
      <c r="A73" s="22" t="s">
        <v>108</v>
      </c>
      <c r="B73" s="18" t="s">
        <v>1085</v>
      </c>
      <c r="C73" s="97">
        <v>202.06</v>
      </c>
      <c r="D73" s="97" t="s">
        <v>766</v>
      </c>
      <c r="E73" s="18"/>
      <c r="F73" s="103">
        <f t="shared" si="1"/>
        <v>7.5482242471854796E-3</v>
      </c>
      <c r="G73" s="103" t="str">
        <f t="shared" si="2"/>
        <v/>
      </c>
      <c r="H73" s="20"/>
      <c r="L73" s="20"/>
      <c r="M73" s="20"/>
      <c r="N73" s="51"/>
    </row>
    <row r="74" spans="1:14" x14ac:dyDescent="0.3">
      <c r="A74" s="22" t="s">
        <v>109</v>
      </c>
      <c r="B74" s="18" t="s">
        <v>1086</v>
      </c>
      <c r="C74" s="97">
        <v>239.04</v>
      </c>
      <c r="D74" s="97" t="s">
        <v>766</v>
      </c>
      <c r="E74" s="18"/>
      <c r="F74" s="103">
        <f t="shared" si="1"/>
        <v>8.9296621005999048E-3</v>
      </c>
      <c r="G74" s="103" t="str">
        <f t="shared" si="2"/>
        <v/>
      </c>
      <c r="H74" s="20"/>
      <c r="L74" s="20"/>
      <c r="M74" s="20"/>
      <c r="N74" s="51"/>
    </row>
    <row r="75" spans="1:14" x14ac:dyDescent="0.3">
      <c r="A75" s="22" t="s">
        <v>110</v>
      </c>
      <c r="B75" s="18" t="s">
        <v>1087</v>
      </c>
      <c r="C75" s="97">
        <v>1895.49</v>
      </c>
      <c r="D75" s="97" t="s">
        <v>766</v>
      </c>
      <c r="E75" s="18"/>
      <c r="F75" s="103">
        <f t="shared" si="1"/>
        <v>7.0808589420457313E-2</v>
      </c>
      <c r="G75" s="103" t="str">
        <f t="shared" si="2"/>
        <v/>
      </c>
      <c r="H75" s="20"/>
      <c r="L75" s="20"/>
      <c r="M75" s="20"/>
      <c r="N75" s="51"/>
    </row>
    <row r="76" spans="1:14" x14ac:dyDescent="0.3">
      <c r="A76" s="22" t="s">
        <v>111</v>
      </c>
      <c r="B76" s="18" t="s">
        <v>1088</v>
      </c>
      <c r="C76" s="97">
        <v>24106.63</v>
      </c>
      <c r="D76" s="97" t="s">
        <v>766</v>
      </c>
      <c r="E76" s="18"/>
      <c r="F76" s="103">
        <f t="shared" si="1"/>
        <v>0.90053572742714494</v>
      </c>
      <c r="G76" s="103" t="str">
        <f t="shared" si="2"/>
        <v/>
      </c>
      <c r="H76" s="20"/>
      <c r="L76" s="20"/>
      <c r="M76" s="20"/>
      <c r="N76" s="51"/>
    </row>
    <row r="77" spans="1:14" x14ac:dyDescent="0.3">
      <c r="A77" s="22" t="s">
        <v>112</v>
      </c>
      <c r="B77" s="55" t="s">
        <v>91</v>
      </c>
      <c r="C77" s="99">
        <f>SUM(C70:C76)</f>
        <v>26769.21</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2.67</v>
      </c>
      <c r="D89" s="101">
        <v>3.6329482045591601</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3058.45</v>
      </c>
      <c r="D93" s="97">
        <v>172.57</v>
      </c>
      <c r="E93" s="18"/>
      <c r="F93" s="103">
        <f>IF($C$100=0,"",IF(C93="[for completion]","",IF(C93="","",C93/$C$100)))</f>
        <v>0.15788590996289634</v>
      </c>
      <c r="G93" s="103">
        <f>IF($D$100=0,"",IF(D93="[Mark as ND1 if not relevant]","",IF(D93="","",D93/$D$100)))</f>
        <v>8.9085554716595051E-3</v>
      </c>
      <c r="H93" s="20"/>
      <c r="L93" s="20"/>
      <c r="M93" s="20"/>
      <c r="N93" s="51"/>
    </row>
    <row r="94" spans="1:14" x14ac:dyDescent="0.3">
      <c r="A94" s="22" t="s">
        <v>134</v>
      </c>
      <c r="B94" s="18" t="s">
        <v>1083</v>
      </c>
      <c r="C94" s="97">
        <v>4865.7545263799993</v>
      </c>
      <c r="D94" s="97">
        <v>3107.1462999999999</v>
      </c>
      <c r="E94" s="18"/>
      <c r="F94" s="103">
        <f t="shared" ref="F94:F99" si="5">IF($C$100=0,"",IF(C94="[for completion]","",IF(C94="","",C94/$C$100)))</f>
        <v>0.2511841230210034</v>
      </c>
      <c r="G94" s="103">
        <f t="shared" ref="G94:G99" si="6">IF($D$100=0,"",IF(D94="[Mark as ND1 if not relevant]","",IF(D94="","",D94/$D$100)))</f>
        <v>0.16039975182309549</v>
      </c>
      <c r="H94" s="20"/>
      <c r="L94" s="20"/>
      <c r="M94" s="20"/>
      <c r="N94" s="51"/>
    </row>
    <row r="95" spans="1:14" x14ac:dyDescent="0.3">
      <c r="A95" s="22" t="s">
        <v>135</v>
      </c>
      <c r="B95" s="18" t="s">
        <v>1084</v>
      </c>
      <c r="C95" s="97">
        <v>5103.6286408999995</v>
      </c>
      <c r="D95" s="97">
        <v>4722.3067263799994</v>
      </c>
      <c r="E95" s="18"/>
      <c r="F95" s="103">
        <f t="shared" si="5"/>
        <v>0.26346386309444203</v>
      </c>
      <c r="G95" s="103">
        <f t="shared" si="6"/>
        <v>0.24377893855332347</v>
      </c>
      <c r="H95" s="20"/>
      <c r="L95" s="20"/>
      <c r="M95" s="20"/>
      <c r="N95" s="51"/>
    </row>
    <row r="96" spans="1:14" x14ac:dyDescent="0.3">
      <c r="A96" s="22" t="s">
        <v>136</v>
      </c>
      <c r="B96" s="18" t="s">
        <v>1085</v>
      </c>
      <c r="C96" s="97">
        <v>3435.9725130000002</v>
      </c>
      <c r="D96" s="97">
        <v>5053.8801408999998</v>
      </c>
      <c r="E96" s="18"/>
      <c r="F96" s="103">
        <f t="shared" si="5"/>
        <v>0.17737469856381655</v>
      </c>
      <c r="G96" s="103">
        <f t="shared" si="6"/>
        <v>0.26089570366996584</v>
      </c>
      <c r="H96" s="20"/>
      <c r="L96" s="20"/>
      <c r="M96" s="20"/>
      <c r="N96" s="51"/>
    </row>
    <row r="97" spans="1:14" x14ac:dyDescent="0.3">
      <c r="A97" s="22" t="s">
        <v>137</v>
      </c>
      <c r="B97" s="18" t="s">
        <v>1086</v>
      </c>
      <c r="C97" s="97">
        <v>1233.5274319600001</v>
      </c>
      <c r="D97" s="97">
        <v>3529.8925129999998</v>
      </c>
      <c r="E97" s="18"/>
      <c r="F97" s="103">
        <f t="shared" si="5"/>
        <v>6.3678203357648247E-2</v>
      </c>
      <c r="G97" s="103">
        <f t="shared" si="6"/>
        <v>0.18222311677033129</v>
      </c>
      <c r="H97" s="20"/>
      <c r="L97" s="20"/>
      <c r="M97" s="20"/>
    </row>
    <row r="98" spans="1:14" x14ac:dyDescent="0.3">
      <c r="A98" s="22" t="s">
        <v>138</v>
      </c>
      <c r="B98" s="18" t="s">
        <v>1087</v>
      </c>
      <c r="C98" s="97">
        <v>1673.9331440000001</v>
      </c>
      <c r="D98" s="97">
        <v>2785.4705759600001</v>
      </c>
      <c r="E98" s="18"/>
      <c r="F98" s="103">
        <f t="shared" si="5"/>
        <v>8.6413202000193562E-2</v>
      </c>
      <c r="G98" s="103">
        <f t="shared" si="6"/>
        <v>0.14379393371162436</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19371.266256239996</v>
      </c>
      <c r="D100" s="99">
        <f>SUM(D93:D99)</f>
        <v>19371.26625624</v>
      </c>
      <c r="E100" s="39"/>
      <c r="F100" s="104">
        <f>SUM(F93:F99)</f>
        <v>1.0000000000000002</v>
      </c>
      <c r="G100" s="104">
        <f>SUM(G93:G99)</f>
        <v>1</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30263.777157</v>
      </c>
      <c r="D119" s="97">
        <f>C38</f>
        <v>30263.777157</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30263.777157</v>
      </c>
      <c r="D130" s="97">
        <f>SUM(D112:D129)</f>
        <v>30263.777157</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7697.7377104799998</v>
      </c>
      <c r="D138" s="97">
        <v>7683.6851809</v>
      </c>
      <c r="E138" s="47"/>
      <c r="F138" s="103">
        <f t="shared" ref="F138:F155" si="11">IF($C$156=0,"",IF(C138="[for completion]","",IF(C138="","",C138/$C$156)))</f>
        <v>0.3986375215051351</v>
      </c>
      <c r="G138" s="103">
        <f t="shared" ref="G138:G155" si="12">IF($D$156=0,"",IF(D138="[for completion]","",IF(D138="","",D138/$D$156)))</f>
        <v>0.39665373854560904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631.12967671000001</v>
      </c>
      <c r="D142" s="97">
        <v>623.42809044000001</v>
      </c>
      <c r="E142" s="47"/>
      <c r="F142" s="103">
        <f t="shared" si="11"/>
        <v>3.2683884478096011E-2</v>
      </c>
      <c r="G142" s="103">
        <f t="shared" si="12"/>
        <v>3.2183135691461431E-2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9475</v>
      </c>
      <c r="D145" s="97">
        <v>9475</v>
      </c>
      <c r="E145" s="39"/>
      <c r="F145" s="103">
        <f t="shared" si="11"/>
        <v>0.49067539819119543</v>
      </c>
      <c r="G145" s="103">
        <f t="shared" si="12"/>
        <v>0.48912651732035589</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1506.2509414000001</v>
      </c>
      <c r="D154" s="97">
        <v>1589.1529849000001</v>
      </c>
      <c r="E154" s="39"/>
      <c r="F154" s="103">
        <f t="shared" si="11"/>
        <v>7.8003195825573413E-2</v>
      </c>
      <c r="G154" s="103">
        <f t="shared" si="12"/>
        <v>8.2036608442573627E-2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19310.118328590001</v>
      </c>
      <c r="D156" s="97">
        <f>SUM(D138:D155)</f>
        <v>19371.26625624</v>
      </c>
      <c r="E156" s="39"/>
      <c r="F156" s="96">
        <f>SUM(F138:F155)</f>
        <v>1</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11159.87594043</v>
      </c>
      <c r="D164" s="97">
        <v>11216.158729340001</v>
      </c>
      <c r="E164" s="59"/>
      <c r="F164" s="103">
        <f>IF($C$167=0,"",IF(C164="[for completion]","",IF(C164="","",C164/$C$167)))</f>
        <v>0.57792892568177645</v>
      </c>
      <c r="G164" s="103">
        <f>IF($D$167=0,"",IF(D164="[for completion]","",IF(D164="","",D164/$D$167)))</f>
        <v>0.57901009572500084</v>
      </c>
      <c r="H164" s="20"/>
      <c r="L164" s="20"/>
      <c r="M164" s="20"/>
      <c r="N164" s="51"/>
    </row>
    <row r="165" spans="1:14" x14ac:dyDescent="0.3">
      <c r="A165" s="22" t="s">
        <v>213</v>
      </c>
      <c r="B165" s="20" t="s">
        <v>214</v>
      </c>
      <c r="C165" s="97">
        <v>8150.2423881599998</v>
      </c>
      <c r="D165" s="97">
        <v>8155.1075268999994</v>
      </c>
      <c r="E165" s="59"/>
      <c r="F165" s="103">
        <f>IF($C$167=0,"",IF(C165="[for completion]","",IF(C165="","",C165/$C$167)))</f>
        <v>0.42207107431822349</v>
      </c>
      <c r="G165" s="103">
        <f>IF($D$167=0,"",IF(D165="[for completion]","",IF(D165="","",D165/$D$167)))</f>
        <v>0.42098990427499916</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19310.118328590001</v>
      </c>
      <c r="D167" s="106">
        <f>SUM(D164:D166)</f>
        <v>19371.26625624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3494.5709160000001</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3494.5709160000001</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3494.5709160000001</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3494.5709160000001</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3494.5709160000001</v>
      </c>
      <c r="E217" s="59"/>
      <c r="F217" s="103">
        <f>IF($C$38=0,"",IF(C217="[for completion]","",IF(C217="","",C217/$C$38)))</f>
        <v>0.11547041527140334</v>
      </c>
      <c r="G217" s="103">
        <f>IF($C$39=0,"",IF(C217="[for completion]","",IF(C217="","",C217/$C$39)))</f>
        <v>0.18039971521828638</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3494.5709160000001</v>
      </c>
      <c r="E220" s="59"/>
      <c r="F220" s="96">
        <f>SUM(F217:F219)</f>
        <v>0.11547041527140334</v>
      </c>
      <c r="G220" s="96">
        <f>SUM(G217:G219)</f>
        <v>0.18039971521828638</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26691.892302</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hidden="1" outlineLevel="1" x14ac:dyDescent="0.3">
      <c r="A313" s="22" t="s">
        <v>1596</v>
      </c>
      <c r="B313" s="45" t="s">
        <v>1540</v>
      </c>
      <c r="C313" s="22" t="s">
        <v>33</v>
      </c>
      <c r="H313" s="20"/>
      <c r="I313" s="45"/>
      <c r="J313" s="62"/>
      <c r="N313" s="51"/>
    </row>
    <row r="314" spans="1:14" hidden="1" outlineLevel="1" x14ac:dyDescent="0.3">
      <c r="A314" s="22" t="s">
        <v>1597</v>
      </c>
      <c r="B314" s="45" t="s">
        <v>1541</v>
      </c>
      <c r="C314" s="22" t="s">
        <v>33</v>
      </c>
      <c r="H314" s="20"/>
      <c r="I314" s="45"/>
      <c r="J314" s="62"/>
      <c r="N314" s="51"/>
    </row>
    <row r="315" spans="1:14" hidden="1" outlineLevel="1" x14ac:dyDescent="0.3">
      <c r="A315" s="22" t="s">
        <v>334</v>
      </c>
      <c r="B315" s="45"/>
      <c r="C315" s="62"/>
      <c r="H315" s="20"/>
      <c r="I315" s="45"/>
      <c r="J315" s="62"/>
      <c r="N315" s="51"/>
    </row>
    <row r="316" spans="1:14" hidden="1" outlineLevel="1" x14ac:dyDescent="0.3">
      <c r="A316" s="22" t="s">
        <v>335</v>
      </c>
      <c r="B316" s="45"/>
      <c r="C316" s="62"/>
      <c r="H316" s="20"/>
      <c r="I316" s="45"/>
      <c r="J316" s="62"/>
      <c r="N316" s="51"/>
    </row>
    <row r="317" spans="1:14" hidden="1" outlineLevel="1" x14ac:dyDescent="0.3">
      <c r="A317" s="22" t="s">
        <v>336</v>
      </c>
      <c r="B317" s="45"/>
      <c r="C317" s="62"/>
      <c r="H317" s="20"/>
      <c r="I317" s="45"/>
      <c r="J317" s="62"/>
      <c r="N317" s="51"/>
    </row>
    <row r="318" spans="1:14" hidden="1" outlineLevel="1" x14ac:dyDescent="0.3">
      <c r="A318" s="22" t="s">
        <v>337</v>
      </c>
      <c r="B318" s="45"/>
      <c r="C318" s="62"/>
      <c r="H318" s="20"/>
      <c r="I318" s="45"/>
      <c r="J318" s="62"/>
      <c r="N318" s="51"/>
    </row>
    <row r="319" spans="1:14" ht="18" collapsed="1" x14ac:dyDescent="0.3">
      <c r="A319" s="34"/>
      <c r="B319" s="33" t="s">
        <v>30</v>
      </c>
      <c r="C319" s="34"/>
      <c r="D319" s="34"/>
      <c r="E319" s="34"/>
      <c r="F319" s="34"/>
      <c r="G319" s="35"/>
      <c r="H319" s="20"/>
      <c r="I319" s="26"/>
      <c r="J319" s="28"/>
      <c r="K319" s="28"/>
      <c r="L319" s="28"/>
      <c r="M319" s="28"/>
      <c r="N319" s="51"/>
    </row>
    <row r="320" spans="1:14" ht="15" hidden="1" customHeight="1" outlineLevel="1" x14ac:dyDescent="0.3">
      <c r="A320" s="41"/>
      <c r="B320" s="42" t="s">
        <v>338</v>
      </c>
      <c r="C320" s="41"/>
      <c r="D320" s="41"/>
      <c r="E320" s="43"/>
      <c r="F320" s="44"/>
      <c r="G320" s="44"/>
      <c r="H320" s="20"/>
      <c r="L320" s="20"/>
      <c r="M320" s="20"/>
      <c r="N320" s="51"/>
    </row>
    <row r="321" spans="1:14" hidden="1" outlineLevel="1" x14ac:dyDescent="0.3">
      <c r="A321" s="22" t="s">
        <v>339</v>
      </c>
      <c r="B321" s="37" t="s">
        <v>340</v>
      </c>
      <c r="C321" s="37"/>
      <c r="H321" s="20"/>
      <c r="I321" s="51"/>
      <c r="J321" s="51"/>
      <c r="K321" s="51"/>
      <c r="L321" s="51"/>
      <c r="M321" s="51"/>
      <c r="N321" s="51"/>
    </row>
    <row r="322" spans="1:14" hidden="1" outlineLevel="1" x14ac:dyDescent="0.3">
      <c r="A322" s="22" t="s">
        <v>341</v>
      </c>
      <c r="B322" s="37" t="s">
        <v>342</v>
      </c>
      <c r="C322" s="37"/>
      <c r="H322" s="20"/>
      <c r="I322" s="51"/>
      <c r="J322" s="51"/>
      <c r="K322" s="51"/>
      <c r="L322" s="51"/>
      <c r="M322" s="51"/>
      <c r="N322" s="51"/>
    </row>
    <row r="323" spans="1:14" hidden="1" outlineLevel="1" x14ac:dyDescent="0.3">
      <c r="A323" s="22" t="s">
        <v>343</v>
      </c>
      <c r="B323" s="37" t="s">
        <v>344</v>
      </c>
      <c r="C323" s="37"/>
      <c r="H323" s="20"/>
      <c r="I323" s="51"/>
      <c r="J323" s="51"/>
      <c r="K323" s="51"/>
      <c r="L323" s="51"/>
      <c r="M323" s="51"/>
      <c r="N323" s="51"/>
    </row>
    <row r="324" spans="1:14" hidden="1" outlineLevel="1" x14ac:dyDescent="0.3">
      <c r="A324" s="22" t="s">
        <v>345</v>
      </c>
      <c r="B324" s="37" t="s">
        <v>346</v>
      </c>
      <c r="H324" s="20"/>
      <c r="I324" s="51"/>
      <c r="J324" s="51"/>
      <c r="K324" s="51"/>
      <c r="L324" s="51"/>
      <c r="M324" s="51"/>
      <c r="N324" s="51"/>
    </row>
    <row r="325" spans="1:14" hidden="1" outlineLevel="1" x14ac:dyDescent="0.3">
      <c r="A325" s="22" t="s">
        <v>347</v>
      </c>
      <c r="B325" s="37" t="s">
        <v>348</v>
      </c>
      <c r="H325" s="20"/>
      <c r="I325" s="51"/>
      <c r="J325" s="51"/>
      <c r="K325" s="51"/>
      <c r="L325" s="51"/>
      <c r="M325" s="51"/>
      <c r="N325" s="51"/>
    </row>
    <row r="326" spans="1:14" hidden="1" outlineLevel="1" x14ac:dyDescent="0.3">
      <c r="A326" s="22" t="s">
        <v>349</v>
      </c>
      <c r="B326" s="37" t="s">
        <v>350</v>
      </c>
      <c r="H326" s="20"/>
      <c r="I326" s="51"/>
      <c r="J326" s="51"/>
      <c r="K326" s="51"/>
      <c r="L326" s="51"/>
      <c r="M326" s="51"/>
      <c r="N326" s="51"/>
    </row>
    <row r="327" spans="1:14" hidden="1" outlineLevel="1" x14ac:dyDescent="0.3">
      <c r="A327" s="22" t="s">
        <v>351</v>
      </c>
      <c r="B327" s="37" t="s">
        <v>352</v>
      </c>
      <c r="H327" s="20"/>
      <c r="I327" s="51"/>
      <c r="J327" s="51"/>
      <c r="K327" s="51"/>
      <c r="L327" s="51"/>
      <c r="M327" s="51"/>
      <c r="N327" s="51"/>
    </row>
    <row r="328" spans="1:14" hidden="1" outlineLevel="1" x14ac:dyDescent="0.3">
      <c r="A328" s="22" t="s">
        <v>353</v>
      </c>
      <c r="B328" s="37" t="s">
        <v>354</v>
      </c>
      <c r="H328" s="20"/>
      <c r="I328" s="51"/>
      <c r="J328" s="51"/>
      <c r="K328" s="51"/>
      <c r="L328" s="51"/>
      <c r="M328" s="51"/>
      <c r="N328" s="51"/>
    </row>
    <row r="329" spans="1:14" hidden="1" outlineLevel="1" x14ac:dyDescent="0.3">
      <c r="A329" s="22" t="s">
        <v>355</v>
      </c>
      <c r="B329" s="37" t="s">
        <v>356</v>
      </c>
      <c r="H329" s="20"/>
      <c r="I329" s="51"/>
      <c r="J329" s="51"/>
      <c r="K329" s="51"/>
      <c r="L329" s="51"/>
      <c r="M329" s="51"/>
      <c r="N329" s="51"/>
    </row>
    <row r="330" spans="1:14" hidden="1" outlineLevel="1" x14ac:dyDescent="0.3">
      <c r="A330" s="22" t="s">
        <v>357</v>
      </c>
      <c r="B330" s="50" t="s">
        <v>358</v>
      </c>
      <c r="H330" s="20"/>
      <c r="I330" s="51"/>
      <c r="J330" s="51"/>
      <c r="K330" s="51"/>
      <c r="L330" s="51"/>
      <c r="M330" s="51"/>
      <c r="N330" s="51"/>
    </row>
    <row r="331" spans="1:14" hidden="1" outlineLevel="1" x14ac:dyDescent="0.3">
      <c r="A331" s="22" t="s">
        <v>359</v>
      </c>
      <c r="B331" s="50" t="s">
        <v>358</v>
      </c>
      <c r="H331" s="20"/>
      <c r="I331" s="51"/>
      <c r="J331" s="51"/>
      <c r="K331" s="51"/>
      <c r="L331" s="51"/>
      <c r="M331" s="51"/>
      <c r="N331" s="51"/>
    </row>
    <row r="332" spans="1:14" hidden="1" outlineLevel="1" x14ac:dyDescent="0.3">
      <c r="A332" s="22" t="s">
        <v>360</v>
      </c>
      <c r="B332" s="50" t="s">
        <v>358</v>
      </c>
      <c r="H332" s="20"/>
      <c r="I332" s="51"/>
      <c r="J332" s="51"/>
      <c r="K332" s="51"/>
      <c r="L332" s="51"/>
      <c r="M332" s="51"/>
      <c r="N332" s="51"/>
    </row>
    <row r="333" spans="1:14" hidden="1" outlineLevel="1" x14ac:dyDescent="0.3">
      <c r="A333" s="22" t="s">
        <v>361</v>
      </c>
      <c r="B333" s="50" t="s">
        <v>358</v>
      </c>
      <c r="H333" s="20"/>
      <c r="I333" s="51"/>
      <c r="J333" s="51"/>
      <c r="K333" s="51"/>
      <c r="L333" s="51"/>
      <c r="M333" s="51"/>
      <c r="N333" s="51"/>
    </row>
    <row r="334" spans="1:14" hidden="1" outlineLevel="1" x14ac:dyDescent="0.3">
      <c r="A334" s="22" t="s">
        <v>362</v>
      </c>
      <c r="B334" s="50" t="s">
        <v>358</v>
      </c>
      <c r="H334" s="20"/>
      <c r="I334" s="51"/>
      <c r="J334" s="51"/>
      <c r="K334" s="51"/>
      <c r="L334" s="51"/>
      <c r="M334" s="51"/>
      <c r="N334" s="51"/>
    </row>
    <row r="335" spans="1:14" hidden="1" outlineLevel="1" x14ac:dyDescent="0.3">
      <c r="A335" s="22" t="s">
        <v>363</v>
      </c>
      <c r="B335" s="50" t="s">
        <v>358</v>
      </c>
      <c r="H335" s="20"/>
      <c r="I335" s="51"/>
      <c r="J335" s="51"/>
      <c r="K335" s="51"/>
      <c r="L335" s="51"/>
      <c r="M335" s="51"/>
      <c r="N335" s="51"/>
    </row>
    <row r="336" spans="1:14" hidden="1" outlineLevel="1" x14ac:dyDescent="0.3">
      <c r="A336" s="22" t="s">
        <v>364</v>
      </c>
      <c r="B336" s="50" t="s">
        <v>358</v>
      </c>
      <c r="H336" s="20"/>
      <c r="I336" s="51"/>
      <c r="J336" s="51"/>
      <c r="K336" s="51"/>
      <c r="L336" s="51"/>
      <c r="M336" s="51"/>
      <c r="N336" s="51"/>
    </row>
    <row r="337" spans="1:14" hidden="1" outlineLevel="1" x14ac:dyDescent="0.3">
      <c r="A337" s="22" t="s">
        <v>365</v>
      </c>
      <c r="B337" s="50" t="s">
        <v>358</v>
      </c>
      <c r="H337" s="20"/>
      <c r="I337" s="51"/>
      <c r="J337" s="51"/>
      <c r="K337" s="51"/>
      <c r="L337" s="51"/>
      <c r="M337" s="51"/>
      <c r="N337" s="51"/>
    </row>
    <row r="338" spans="1:14" hidden="1" outlineLevel="1" x14ac:dyDescent="0.3">
      <c r="A338" s="22" t="s">
        <v>366</v>
      </c>
      <c r="B338" s="50" t="s">
        <v>358</v>
      </c>
      <c r="H338" s="20"/>
      <c r="I338" s="51"/>
      <c r="J338" s="51"/>
      <c r="K338" s="51"/>
      <c r="L338" s="51"/>
      <c r="M338" s="51"/>
      <c r="N338" s="51"/>
    </row>
    <row r="339" spans="1:14" hidden="1" outlineLevel="1" x14ac:dyDescent="0.3">
      <c r="A339" s="22" t="s">
        <v>367</v>
      </c>
      <c r="B339" s="50" t="s">
        <v>358</v>
      </c>
      <c r="H339" s="20"/>
      <c r="I339" s="51"/>
      <c r="J339" s="51"/>
      <c r="K339" s="51"/>
      <c r="L339" s="51"/>
      <c r="M339" s="51"/>
      <c r="N339" s="51"/>
    </row>
    <row r="340" spans="1:14" hidden="1" outlineLevel="1" x14ac:dyDescent="0.3">
      <c r="A340" s="22" t="s">
        <v>368</v>
      </c>
      <c r="B340" s="50" t="s">
        <v>358</v>
      </c>
      <c r="H340" s="20"/>
      <c r="I340" s="51"/>
      <c r="J340" s="51"/>
      <c r="K340" s="51"/>
      <c r="L340" s="51"/>
      <c r="M340" s="51"/>
      <c r="N340" s="51"/>
    </row>
    <row r="341" spans="1:14" hidden="1" outlineLevel="1" x14ac:dyDescent="0.3">
      <c r="A341" s="22" t="s">
        <v>369</v>
      </c>
      <c r="B341" s="50" t="s">
        <v>358</v>
      </c>
      <c r="H341" s="20"/>
      <c r="I341" s="51"/>
      <c r="J341" s="51"/>
      <c r="K341" s="51"/>
      <c r="L341" s="51"/>
      <c r="M341" s="51"/>
      <c r="N341" s="51"/>
    </row>
    <row r="342" spans="1:14" hidden="1" outlineLevel="1" x14ac:dyDescent="0.3">
      <c r="A342" s="22" t="s">
        <v>370</v>
      </c>
      <c r="B342" s="50" t="s">
        <v>358</v>
      </c>
      <c r="H342" s="20"/>
      <c r="I342" s="51"/>
      <c r="J342" s="51"/>
      <c r="K342" s="51"/>
      <c r="L342" s="51"/>
      <c r="M342" s="51"/>
      <c r="N342" s="51"/>
    </row>
    <row r="343" spans="1:14" hidden="1" outlineLevel="1" x14ac:dyDescent="0.3">
      <c r="A343" s="22" t="s">
        <v>371</v>
      </c>
      <c r="B343" s="50" t="s">
        <v>358</v>
      </c>
      <c r="H343" s="20"/>
      <c r="I343" s="51"/>
      <c r="J343" s="51"/>
      <c r="K343" s="51"/>
      <c r="L343" s="51"/>
      <c r="M343" s="51"/>
      <c r="N343" s="51"/>
    </row>
    <row r="344" spans="1:14" hidden="1" outlineLevel="1" x14ac:dyDescent="0.3">
      <c r="A344" s="22" t="s">
        <v>372</v>
      </c>
      <c r="B344" s="50" t="s">
        <v>358</v>
      </c>
      <c r="H344" s="20"/>
      <c r="I344" s="51"/>
      <c r="J344" s="51"/>
      <c r="K344" s="51"/>
      <c r="L344" s="51"/>
      <c r="M344" s="51"/>
      <c r="N344" s="51"/>
    </row>
    <row r="345" spans="1:14" hidden="1" outlineLevel="1" x14ac:dyDescent="0.3">
      <c r="A345" s="22" t="s">
        <v>373</v>
      </c>
      <c r="B345" s="50" t="s">
        <v>358</v>
      </c>
      <c r="H345" s="20"/>
      <c r="I345" s="51"/>
      <c r="J345" s="51"/>
      <c r="K345" s="51"/>
      <c r="L345" s="51"/>
      <c r="M345" s="51"/>
      <c r="N345" s="51"/>
    </row>
    <row r="346" spans="1:14" hidden="1" outlineLevel="1" x14ac:dyDescent="0.3">
      <c r="A346" s="22" t="s">
        <v>374</v>
      </c>
      <c r="B346" s="50" t="s">
        <v>358</v>
      </c>
      <c r="H346" s="20"/>
      <c r="I346" s="51"/>
      <c r="J346" s="51"/>
      <c r="K346" s="51"/>
      <c r="L346" s="51"/>
      <c r="M346" s="51"/>
      <c r="N346" s="51"/>
    </row>
    <row r="347" spans="1:14" hidden="1" outlineLevel="1" x14ac:dyDescent="0.3">
      <c r="A347" s="22" t="s">
        <v>375</v>
      </c>
      <c r="B347" s="50" t="s">
        <v>358</v>
      </c>
      <c r="H347" s="20"/>
      <c r="I347" s="51"/>
      <c r="J347" s="51"/>
      <c r="K347" s="51"/>
      <c r="L347" s="51"/>
      <c r="M347" s="51"/>
      <c r="N347" s="51"/>
    </row>
    <row r="348" spans="1:14" hidden="1" outlineLevel="1" x14ac:dyDescent="0.3">
      <c r="A348" s="22" t="s">
        <v>376</v>
      </c>
      <c r="B348" s="50" t="s">
        <v>358</v>
      </c>
      <c r="H348" s="20"/>
      <c r="I348" s="51"/>
      <c r="J348" s="51"/>
      <c r="K348" s="51"/>
      <c r="L348" s="51"/>
      <c r="M348" s="51"/>
      <c r="N348" s="51"/>
    </row>
    <row r="349" spans="1:14" hidden="1" outlineLevel="1" x14ac:dyDescent="0.3">
      <c r="A349" s="22" t="s">
        <v>377</v>
      </c>
      <c r="B349" s="50" t="s">
        <v>358</v>
      </c>
      <c r="H349" s="20"/>
      <c r="I349" s="51"/>
      <c r="J349" s="51"/>
      <c r="K349" s="51"/>
      <c r="L349" s="51"/>
      <c r="M349" s="51"/>
      <c r="N349" s="51"/>
    </row>
    <row r="350" spans="1:14" hidden="1" outlineLevel="1" x14ac:dyDescent="0.3">
      <c r="A350" s="22" t="s">
        <v>378</v>
      </c>
      <c r="B350" s="50" t="s">
        <v>358</v>
      </c>
      <c r="H350" s="20"/>
      <c r="I350" s="51"/>
      <c r="J350" s="51"/>
      <c r="K350" s="51"/>
      <c r="L350" s="51"/>
      <c r="M350" s="51"/>
      <c r="N350" s="51"/>
    </row>
    <row r="351" spans="1:14" hidden="1" outlineLevel="1" x14ac:dyDescent="0.3">
      <c r="A351" s="22" t="s">
        <v>379</v>
      </c>
      <c r="B351" s="50" t="s">
        <v>358</v>
      </c>
      <c r="H351" s="20"/>
      <c r="I351" s="51"/>
      <c r="J351" s="51"/>
      <c r="K351" s="51"/>
      <c r="L351" s="51"/>
      <c r="M351" s="51"/>
      <c r="N351" s="51"/>
    </row>
    <row r="352" spans="1:14" hidden="1" outlineLevel="1" x14ac:dyDescent="0.3">
      <c r="A352" s="22" t="s">
        <v>380</v>
      </c>
      <c r="B352" s="50" t="s">
        <v>358</v>
      </c>
      <c r="H352" s="20"/>
      <c r="I352" s="51"/>
      <c r="J352" s="51"/>
      <c r="K352" s="51"/>
      <c r="L352" s="51"/>
      <c r="M352" s="51"/>
      <c r="N352" s="51"/>
    </row>
    <row r="353" spans="1:14" hidden="1" outlineLevel="1" x14ac:dyDescent="0.3">
      <c r="A353" s="22" t="s">
        <v>381</v>
      </c>
      <c r="B353" s="50" t="s">
        <v>358</v>
      </c>
      <c r="H353" s="20"/>
      <c r="I353" s="51"/>
      <c r="J353" s="51"/>
      <c r="K353" s="51"/>
      <c r="L353" s="51"/>
      <c r="M353" s="51"/>
      <c r="N353" s="51"/>
    </row>
    <row r="354" spans="1:14" hidden="1" outlineLevel="1" x14ac:dyDescent="0.3">
      <c r="A354" s="22" t="s">
        <v>382</v>
      </c>
      <c r="B354" s="50" t="s">
        <v>358</v>
      </c>
      <c r="H354" s="20"/>
      <c r="I354" s="51"/>
      <c r="J354" s="51"/>
      <c r="K354" s="51"/>
      <c r="L354" s="51"/>
      <c r="M354" s="51"/>
      <c r="N354" s="51"/>
    </row>
    <row r="355" spans="1:14" hidden="1" outlineLevel="1" x14ac:dyDescent="0.3">
      <c r="A355" s="22" t="s">
        <v>383</v>
      </c>
      <c r="B355" s="50" t="s">
        <v>358</v>
      </c>
      <c r="H355" s="20"/>
      <c r="I355" s="51"/>
      <c r="J355" s="51"/>
      <c r="K355" s="51"/>
      <c r="L355" s="51"/>
      <c r="M355" s="51"/>
      <c r="N355" s="51"/>
    </row>
    <row r="356" spans="1:14" hidden="1" outlineLevel="1" x14ac:dyDescent="0.3">
      <c r="A356" s="22" t="s">
        <v>384</v>
      </c>
      <c r="B356" s="50" t="s">
        <v>358</v>
      </c>
      <c r="H356" s="20"/>
      <c r="I356" s="51"/>
      <c r="J356" s="51"/>
      <c r="K356" s="51"/>
      <c r="L356" s="51"/>
      <c r="M356" s="51"/>
      <c r="N356" s="51"/>
    </row>
    <row r="357" spans="1:14" hidden="1" outlineLevel="1" x14ac:dyDescent="0.3">
      <c r="A357" s="22" t="s">
        <v>385</v>
      </c>
      <c r="B357" s="50" t="s">
        <v>358</v>
      </c>
      <c r="H357" s="20"/>
      <c r="I357" s="51"/>
      <c r="J357" s="51"/>
      <c r="K357" s="51"/>
      <c r="L357" s="51"/>
      <c r="M357" s="51"/>
      <c r="N357" s="51"/>
    </row>
    <row r="358" spans="1:14" hidden="1" outlineLevel="1" x14ac:dyDescent="0.3">
      <c r="A358" s="22" t="s">
        <v>386</v>
      </c>
      <c r="B358" s="50" t="s">
        <v>358</v>
      </c>
      <c r="H358" s="20"/>
      <c r="I358" s="51"/>
      <c r="J358" s="51"/>
      <c r="K358" s="51"/>
      <c r="L358" s="51"/>
      <c r="M358" s="51"/>
      <c r="N358" s="51"/>
    </row>
    <row r="359" spans="1:14" hidden="1" outlineLevel="1" x14ac:dyDescent="0.3">
      <c r="A359" s="22" t="s">
        <v>387</v>
      </c>
      <c r="B359" s="50" t="s">
        <v>358</v>
      </c>
      <c r="H359" s="20"/>
      <c r="I359" s="51"/>
      <c r="J359" s="51"/>
      <c r="K359" s="51"/>
      <c r="L359" s="51"/>
      <c r="M359" s="51"/>
      <c r="N359" s="51"/>
    </row>
    <row r="360" spans="1:14" hidden="1" outlineLevel="1" x14ac:dyDescent="0.3">
      <c r="A360" s="22" t="s">
        <v>388</v>
      </c>
      <c r="B360" s="50" t="s">
        <v>358</v>
      </c>
      <c r="H360" s="20"/>
      <c r="I360" s="51"/>
      <c r="J360" s="51"/>
      <c r="K360" s="51"/>
      <c r="L360" s="51"/>
      <c r="M360" s="51"/>
      <c r="N360" s="51"/>
    </row>
    <row r="361" spans="1:14" hidden="1" outlineLevel="1" x14ac:dyDescent="0.3">
      <c r="A361" s="22" t="s">
        <v>389</v>
      </c>
      <c r="B361" s="50" t="s">
        <v>358</v>
      </c>
      <c r="H361" s="20"/>
      <c r="I361" s="51"/>
      <c r="J361" s="51"/>
      <c r="K361" s="51"/>
      <c r="L361" s="51"/>
      <c r="M361" s="51"/>
      <c r="N361" s="51"/>
    </row>
    <row r="362" spans="1:14" hidden="1" outlineLevel="1" x14ac:dyDescent="0.3">
      <c r="A362" s="22" t="s">
        <v>390</v>
      </c>
      <c r="B362" s="50" t="s">
        <v>358</v>
      </c>
      <c r="H362" s="20"/>
      <c r="I362" s="51"/>
      <c r="J362" s="51"/>
      <c r="K362" s="51"/>
      <c r="L362" s="51"/>
      <c r="M362" s="51"/>
      <c r="N362" s="51"/>
    </row>
    <row r="363" spans="1:14" hidden="1" outlineLevel="1" x14ac:dyDescent="0.3">
      <c r="A363" s="22" t="s">
        <v>391</v>
      </c>
      <c r="B363" s="50" t="s">
        <v>358</v>
      </c>
      <c r="H363" s="20"/>
      <c r="I363" s="51"/>
      <c r="J363" s="51"/>
      <c r="K363" s="51"/>
      <c r="L363" s="51"/>
      <c r="M363" s="51"/>
      <c r="N363" s="51"/>
    </row>
    <row r="364" spans="1:14" hidden="1" outlineLevel="1" x14ac:dyDescent="0.3">
      <c r="A364" s="22" t="s">
        <v>392</v>
      </c>
      <c r="B364" s="50" t="s">
        <v>358</v>
      </c>
      <c r="H364" s="20"/>
      <c r="I364" s="51"/>
      <c r="J364" s="51"/>
      <c r="K364" s="51"/>
      <c r="L364" s="51"/>
      <c r="M364" s="51"/>
      <c r="N364" s="51"/>
    </row>
    <row r="365" spans="1:14" hidden="1" outlineLevel="1" x14ac:dyDescent="0.3">
      <c r="A365" s="22" t="s">
        <v>393</v>
      </c>
      <c r="B365" s="50" t="s">
        <v>358</v>
      </c>
      <c r="H365" s="20"/>
      <c r="I365" s="51"/>
      <c r="J365" s="51"/>
      <c r="K365" s="51"/>
      <c r="L365" s="51"/>
      <c r="M365" s="51"/>
      <c r="N365" s="51"/>
    </row>
    <row r="366" spans="1:14" collapsed="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F37" sqref="F37"/>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26769.21</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26769.21</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164289</v>
      </c>
      <c r="D28" s="98">
        <v>0</v>
      </c>
      <c r="F28" s="98">
        <f>IF(AND(C28="[For completion]",D28="[For completion]"),"[For completion]",SUM(C28:D28))</f>
        <v>164289</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3.7300000000000001E-4</v>
      </c>
      <c r="D36" s="94">
        <v>0</v>
      </c>
      <c r="E36" s="111"/>
      <c r="F36" s="94">
        <f>IF(AND(C36="[For completion]",D36="[For completion]"),"[For completion]",SUM(C36:D36))</f>
        <v>3.7300000000000001E-4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0.12791083065587583</v>
      </c>
      <c r="D99" s="94">
        <v>0</v>
      </c>
      <c r="E99" s="94"/>
      <c r="F99" s="94">
        <v>0.12791083065587583</v>
      </c>
      <c r="G99" s="22"/>
    </row>
    <row r="100" spans="1:7" x14ac:dyDescent="0.3">
      <c r="A100" s="22" t="s">
        <v>526</v>
      </c>
      <c r="B100" s="39" t="s">
        <v>1676</v>
      </c>
      <c r="C100" s="94">
        <v>5.495665447930799E-2</v>
      </c>
      <c r="D100" s="94">
        <v>0</v>
      </c>
      <c r="E100" s="94"/>
      <c r="F100" s="94">
        <v>5.495665447930799E-2</v>
      </c>
      <c r="G100" s="22"/>
    </row>
    <row r="101" spans="1:7" x14ac:dyDescent="0.3">
      <c r="A101" s="22" t="s">
        <v>527</v>
      </c>
      <c r="B101" s="39" t="s">
        <v>1677</v>
      </c>
      <c r="C101" s="94">
        <v>0.21461287810101071</v>
      </c>
      <c r="D101" s="94">
        <v>0</v>
      </c>
      <c r="E101" s="94"/>
      <c r="F101" s="94">
        <v>0.21461287810101071</v>
      </c>
      <c r="G101" s="22"/>
    </row>
    <row r="102" spans="1:7" x14ac:dyDescent="0.3">
      <c r="A102" s="22" t="s">
        <v>528</v>
      </c>
      <c r="B102" s="39" t="s">
        <v>1678</v>
      </c>
      <c r="C102" s="94">
        <v>1.6827029438082852E-2</v>
      </c>
      <c r="D102" s="94">
        <v>0</v>
      </c>
      <c r="E102" s="94"/>
      <c r="F102" s="94">
        <v>1.6827029438082852E-2</v>
      </c>
      <c r="G102" s="22"/>
    </row>
    <row r="103" spans="1:7" x14ac:dyDescent="0.3">
      <c r="A103" s="22" t="s">
        <v>529</v>
      </c>
      <c r="B103" s="39" t="s">
        <v>1679</v>
      </c>
      <c r="C103" s="94">
        <v>7.333841433541359E-2</v>
      </c>
      <c r="D103" s="94">
        <v>0</v>
      </c>
      <c r="E103" s="94"/>
      <c r="F103" s="94">
        <v>7.333841433541359E-2</v>
      </c>
      <c r="G103" s="22"/>
    </row>
    <row r="104" spans="1:7" x14ac:dyDescent="0.3">
      <c r="A104" s="22" t="s">
        <v>530</v>
      </c>
      <c r="B104" s="39" t="s">
        <v>1680</v>
      </c>
      <c r="C104" s="94">
        <v>1.7646558117120837E-2</v>
      </c>
      <c r="D104" s="94">
        <v>0</v>
      </c>
      <c r="E104" s="94"/>
      <c r="F104" s="94">
        <v>1.7646558117120837E-2</v>
      </c>
      <c r="G104" s="22"/>
    </row>
    <row r="105" spans="1:7" x14ac:dyDescent="0.3">
      <c r="A105" s="22" t="s">
        <v>531</v>
      </c>
      <c r="B105" s="39" t="s">
        <v>1681</v>
      </c>
      <c r="C105" s="94">
        <v>0.21895047379669277</v>
      </c>
      <c r="D105" s="94">
        <v>0</v>
      </c>
      <c r="E105" s="94"/>
      <c r="F105" s="94">
        <v>0.21895047379669277</v>
      </c>
      <c r="G105" s="22"/>
    </row>
    <row r="106" spans="1:7" x14ac:dyDescent="0.3">
      <c r="A106" s="22" t="s">
        <v>532</v>
      </c>
      <c r="B106" s="39" t="s">
        <v>1682</v>
      </c>
      <c r="C106" s="94">
        <v>8.4656367751984915E-2</v>
      </c>
      <c r="D106" s="94">
        <v>0</v>
      </c>
      <c r="E106" s="94"/>
      <c r="F106" s="94">
        <v>8.4656367751984915E-2</v>
      </c>
      <c r="G106" s="22"/>
    </row>
    <row r="107" spans="1:7" x14ac:dyDescent="0.3">
      <c r="A107" s="22" t="s">
        <v>533</v>
      </c>
      <c r="B107" s="39" t="s">
        <v>1683</v>
      </c>
      <c r="C107" s="94">
        <v>5.7946189368314319E-2</v>
      </c>
      <c r="D107" s="94">
        <v>0</v>
      </c>
      <c r="E107" s="94"/>
      <c r="F107" s="94">
        <v>5.7946189368314319E-2</v>
      </c>
      <c r="G107" s="22"/>
    </row>
    <row r="108" spans="1:7" x14ac:dyDescent="0.3">
      <c r="A108" s="22" t="s">
        <v>534</v>
      </c>
      <c r="B108" s="39" t="s">
        <v>1684</v>
      </c>
      <c r="C108" s="94">
        <v>2.5878341253757091E-2</v>
      </c>
      <c r="D108" s="94">
        <v>0</v>
      </c>
      <c r="E108" s="94"/>
      <c r="F108" s="94">
        <v>2.5878341253757091E-2</v>
      </c>
      <c r="G108" s="22"/>
    </row>
    <row r="109" spans="1:7" x14ac:dyDescent="0.3">
      <c r="A109" s="22" t="s">
        <v>535</v>
      </c>
      <c r="B109" s="39" t="s">
        <v>1685</v>
      </c>
      <c r="C109" s="94">
        <v>5.9142553780133854E-2</v>
      </c>
      <c r="D109" s="94">
        <v>0</v>
      </c>
      <c r="E109" s="94"/>
      <c r="F109" s="94">
        <v>5.9142553780133854E-2</v>
      </c>
      <c r="G109" s="22"/>
    </row>
    <row r="110" spans="1:7" x14ac:dyDescent="0.3">
      <c r="A110" s="22" t="s">
        <v>536</v>
      </c>
      <c r="B110" s="39" t="s">
        <v>1686</v>
      </c>
      <c r="C110" s="94">
        <v>4.8133708922305278E-2</v>
      </c>
      <c r="D110" s="94">
        <v>0</v>
      </c>
      <c r="E110" s="94"/>
      <c r="F110" s="94">
        <v>4.8133708922305278E-2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0.94835808848727299</v>
      </c>
      <c r="D150" s="94">
        <v>0</v>
      </c>
      <c r="E150" s="95"/>
      <c r="F150" s="94">
        <v>0.94835808848727299</v>
      </c>
    </row>
    <row r="151" spans="1:7" x14ac:dyDescent="0.3">
      <c r="A151" s="22" t="s">
        <v>559</v>
      </c>
      <c r="B151" s="22" t="s">
        <v>560</v>
      </c>
      <c r="C151" s="94">
        <v>5.1640848463276004E-2</v>
      </c>
      <c r="D151" s="94">
        <v>0</v>
      </c>
      <c r="E151" s="95"/>
      <c r="F151" s="94">
        <v>5.1640848463276004E-2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0.11286072580871491</v>
      </c>
      <c r="D160" s="94">
        <v>0</v>
      </c>
      <c r="E160" s="95"/>
      <c r="F160" s="94">
        <v>0.11286072580871491</v>
      </c>
    </row>
    <row r="161" spans="1:7" x14ac:dyDescent="0.3">
      <c r="A161" s="22" t="s">
        <v>571</v>
      </c>
      <c r="B161" s="22" t="s">
        <v>572</v>
      </c>
      <c r="C161" s="94">
        <v>0.88713927419128513</v>
      </c>
      <c r="D161" s="94">
        <v>0</v>
      </c>
      <c r="E161" s="95"/>
      <c r="F161" s="94">
        <v>0.88713927419128513</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4.6635800222725614E-2</v>
      </c>
      <c r="D170" s="94">
        <v>0</v>
      </c>
      <c r="E170" s="95"/>
      <c r="F170" s="94">
        <v>4.6635800222725614E-2</v>
      </c>
    </row>
    <row r="171" spans="1:7" x14ac:dyDescent="0.3">
      <c r="A171" s="22" t="s">
        <v>583</v>
      </c>
      <c r="B171" s="18" t="s">
        <v>1640</v>
      </c>
      <c r="C171" s="94">
        <v>0.12725132102489456</v>
      </c>
      <c r="D171" s="94">
        <v>0</v>
      </c>
      <c r="E171" s="95"/>
      <c r="F171" s="94">
        <v>0.12725132102489456</v>
      </c>
    </row>
    <row r="172" spans="1:7" x14ac:dyDescent="0.3">
      <c r="A172" s="22" t="s">
        <v>584</v>
      </c>
      <c r="B172" s="18" t="s">
        <v>1641</v>
      </c>
      <c r="C172" s="94">
        <v>0.18814406597346692</v>
      </c>
      <c r="D172" s="94">
        <v>0</v>
      </c>
      <c r="E172" s="94"/>
      <c r="F172" s="94">
        <v>0.18814406597346692</v>
      </c>
    </row>
    <row r="173" spans="1:7" x14ac:dyDescent="0.3">
      <c r="A173" s="22" t="s">
        <v>585</v>
      </c>
      <c r="B173" s="18" t="s">
        <v>1642</v>
      </c>
      <c r="C173" s="94">
        <v>0.43775599617551408</v>
      </c>
      <c r="D173" s="94">
        <v>0</v>
      </c>
      <c r="E173" s="94"/>
      <c r="F173" s="94">
        <v>0.43775599617551408</v>
      </c>
    </row>
    <row r="174" spans="1:7" x14ac:dyDescent="0.3">
      <c r="A174" s="22" t="s">
        <v>586</v>
      </c>
      <c r="B174" s="18" t="s">
        <v>1643</v>
      </c>
      <c r="C174" s="94">
        <v>0.20021281660339882</v>
      </c>
      <c r="D174" s="94">
        <v>0</v>
      </c>
      <c r="E174" s="94"/>
      <c r="F174" s="94">
        <v>0.20021281660339882</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162.93974</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9.5757890000000003</v>
      </c>
      <c r="D190" s="98">
        <v>5653</v>
      </c>
      <c r="E190" s="36"/>
      <c r="F190" s="103">
        <f>IF($C$214=0,"",IF(C190="[for completion]","",IF(C190="","",C190/$C$214)))</f>
        <v>3.5771658353064422E-4</v>
      </c>
      <c r="G190" s="103">
        <f>IF($D$214=0,"",IF(D190="[for completion]","",IF(D190="","",D190/$D$214)))</f>
        <v>3.4408877039850509E-2</v>
      </c>
    </row>
    <row r="191" spans="1:7" x14ac:dyDescent="0.3">
      <c r="A191" s="22" t="s">
        <v>605</v>
      </c>
      <c r="B191" s="39" t="s">
        <v>1688</v>
      </c>
      <c r="C191" s="97">
        <v>22.992246999999999</v>
      </c>
      <c r="D191" s="98">
        <v>3093</v>
      </c>
      <c r="E191" s="36"/>
      <c r="F191" s="103">
        <f t="shared" ref="F191:F213" si="1">IF($C$214=0,"",IF(C191="[for completion]","",IF(C191="","",C191/$C$214)))</f>
        <v>8.5890656577047636E-4</v>
      </c>
      <c r="G191" s="103">
        <f t="shared" ref="G191:G213" si="2">IF($D$214=0,"",IF(D191="[for completion]","",IF(D191="","",D191/$D$214)))</f>
        <v>1.8826579990139328E-2</v>
      </c>
    </row>
    <row r="192" spans="1:7" x14ac:dyDescent="0.3">
      <c r="A192" s="22" t="s">
        <v>606</v>
      </c>
      <c r="B192" s="39" t="s">
        <v>1689</v>
      </c>
      <c r="C192" s="97">
        <v>142.114552</v>
      </c>
      <c r="D192" s="98">
        <v>8115</v>
      </c>
      <c r="E192" s="36"/>
      <c r="F192" s="103">
        <f t="shared" si="1"/>
        <v>5.308881807173078E-3</v>
      </c>
      <c r="G192" s="103">
        <f t="shared" si="2"/>
        <v>4.9394664280627429E-2</v>
      </c>
    </row>
    <row r="193" spans="1:7" x14ac:dyDescent="0.3">
      <c r="A193" s="22" t="s">
        <v>607</v>
      </c>
      <c r="B193" s="39" t="s">
        <v>1690</v>
      </c>
      <c r="C193" s="97">
        <v>518.98645699999997</v>
      </c>
      <c r="D193" s="98">
        <v>13739</v>
      </c>
      <c r="E193" s="36"/>
      <c r="F193" s="103">
        <f t="shared" si="1"/>
        <v>1.9387442882953413E-2</v>
      </c>
      <c r="G193" s="103">
        <f t="shared" si="2"/>
        <v>8.3627023111711676E-2</v>
      </c>
    </row>
    <row r="194" spans="1:7" x14ac:dyDescent="0.3">
      <c r="A194" s="22" t="s">
        <v>608</v>
      </c>
      <c r="B194" s="39" t="s">
        <v>1691</v>
      </c>
      <c r="C194" s="97">
        <v>950.58420100000001</v>
      </c>
      <c r="D194" s="98">
        <v>15177</v>
      </c>
      <c r="E194" s="36"/>
      <c r="F194" s="103">
        <f t="shared" si="1"/>
        <v>3.5510361886621274E-2</v>
      </c>
      <c r="G194" s="103">
        <f t="shared" si="2"/>
        <v>9.2379891532604133E-2</v>
      </c>
    </row>
    <row r="195" spans="1:7" x14ac:dyDescent="0.3">
      <c r="A195" s="22" t="s">
        <v>609</v>
      </c>
      <c r="B195" s="39" t="s">
        <v>1692</v>
      </c>
      <c r="C195" s="97">
        <v>1459.3045070000001</v>
      </c>
      <c r="D195" s="98">
        <v>16654</v>
      </c>
      <c r="E195" s="36"/>
      <c r="F195" s="103">
        <f t="shared" si="1"/>
        <v>5.4514298777355176E-2</v>
      </c>
      <c r="G195" s="103">
        <f t="shared" si="2"/>
        <v>0.10137014651011328</v>
      </c>
    </row>
    <row r="196" spans="1:7" x14ac:dyDescent="0.3">
      <c r="A196" s="22" t="s">
        <v>610</v>
      </c>
      <c r="B196" s="39" t="s">
        <v>1693</v>
      </c>
      <c r="C196" s="97">
        <v>3715.9437240000002</v>
      </c>
      <c r="D196" s="98">
        <v>29938</v>
      </c>
      <c r="E196" s="36"/>
      <c r="F196" s="103">
        <f t="shared" si="1"/>
        <v>0.13881411688806208</v>
      </c>
      <c r="G196" s="103">
        <f t="shared" si="2"/>
        <v>0.18222765979463018</v>
      </c>
    </row>
    <row r="197" spans="1:7" x14ac:dyDescent="0.3">
      <c r="A197" s="22" t="s">
        <v>611</v>
      </c>
      <c r="B197" s="39" t="s">
        <v>1694</v>
      </c>
      <c r="C197" s="97">
        <v>3934.808074</v>
      </c>
      <c r="D197" s="98">
        <v>22641</v>
      </c>
      <c r="E197" s="36"/>
      <c r="F197" s="103">
        <f t="shared" si="1"/>
        <v>0.14699009147758732</v>
      </c>
      <c r="G197" s="103">
        <f t="shared" si="2"/>
        <v>0.13781202636816828</v>
      </c>
    </row>
    <row r="198" spans="1:7" x14ac:dyDescent="0.3">
      <c r="A198" s="22" t="s">
        <v>612</v>
      </c>
      <c r="B198" s="39" t="s">
        <v>1695</v>
      </c>
      <c r="C198" s="97">
        <v>3813.5803099999998</v>
      </c>
      <c r="D198" s="98">
        <v>17070</v>
      </c>
      <c r="E198" s="36"/>
      <c r="F198" s="103">
        <f t="shared" si="1"/>
        <v>0.14246146396009091</v>
      </c>
      <c r="G198" s="103">
        <f t="shared" si="2"/>
        <v>0.10390226978069134</v>
      </c>
    </row>
    <row r="199" spans="1:7" x14ac:dyDescent="0.3">
      <c r="A199" s="22" t="s">
        <v>613</v>
      </c>
      <c r="B199" s="39" t="s">
        <v>1696</v>
      </c>
      <c r="C199" s="97">
        <v>3040.8984610000002</v>
      </c>
      <c r="D199" s="98">
        <v>11149</v>
      </c>
      <c r="E199" s="39"/>
      <c r="F199" s="103">
        <f t="shared" si="1"/>
        <v>0.1135968856803877</v>
      </c>
      <c r="G199" s="103">
        <f t="shared" si="2"/>
        <v>6.7862121018449198E-2</v>
      </c>
    </row>
    <row r="200" spans="1:7" x14ac:dyDescent="0.3">
      <c r="A200" s="22" t="s">
        <v>614</v>
      </c>
      <c r="B200" s="39" t="s">
        <v>1697</v>
      </c>
      <c r="C200" s="97">
        <v>2290.396573</v>
      </c>
      <c r="D200" s="98">
        <v>7095</v>
      </c>
      <c r="E200" s="39"/>
      <c r="F200" s="103">
        <f t="shared" si="1"/>
        <v>8.5560869921408642E-2</v>
      </c>
      <c r="G200" s="103">
        <f t="shared" si="2"/>
        <v>4.3186092799883134E-2</v>
      </c>
    </row>
    <row r="201" spans="1:7" x14ac:dyDescent="0.3">
      <c r="A201" s="22" t="s">
        <v>615</v>
      </c>
      <c r="B201" s="39" t="s">
        <v>1698</v>
      </c>
      <c r="C201" s="97">
        <v>1662.213019</v>
      </c>
      <c r="D201" s="98">
        <v>4456</v>
      </c>
      <c r="E201" s="39"/>
      <c r="F201" s="103">
        <f t="shared" si="1"/>
        <v>6.2094221401164731E-2</v>
      </c>
      <c r="G201" s="103">
        <f t="shared" si="2"/>
        <v>2.7122935802153521E-2</v>
      </c>
    </row>
    <row r="202" spans="1:7" x14ac:dyDescent="0.3">
      <c r="A202" s="22" t="s">
        <v>616</v>
      </c>
      <c r="B202" s="39" t="s">
        <v>1699</v>
      </c>
      <c r="C202" s="97">
        <v>1158.06655</v>
      </c>
      <c r="D202" s="98">
        <v>2738</v>
      </c>
      <c r="E202" s="39"/>
      <c r="F202" s="103">
        <f t="shared" si="1"/>
        <v>4.32611463940068E-2</v>
      </c>
      <c r="G202" s="103">
        <f t="shared" si="2"/>
        <v>1.666575364144891E-2</v>
      </c>
    </row>
    <row r="203" spans="1:7" x14ac:dyDescent="0.3">
      <c r="A203" s="22" t="s">
        <v>617</v>
      </c>
      <c r="B203" s="39" t="s">
        <v>1700</v>
      </c>
      <c r="C203" s="97">
        <v>904.64234099999999</v>
      </c>
      <c r="D203" s="98">
        <v>1911</v>
      </c>
      <c r="E203" s="39"/>
      <c r="F203" s="103">
        <f t="shared" si="1"/>
        <v>3.3794141405964984E-2</v>
      </c>
      <c r="G203" s="103">
        <f t="shared" si="2"/>
        <v>1.1631941274217994E-2</v>
      </c>
    </row>
    <row r="204" spans="1:7" x14ac:dyDescent="0.3">
      <c r="A204" s="22" t="s">
        <v>618</v>
      </c>
      <c r="B204" s="39" t="s">
        <v>1701</v>
      </c>
      <c r="C204" s="97">
        <v>1238.339835</v>
      </c>
      <c r="D204" s="98">
        <v>2279</v>
      </c>
      <c r="E204" s="39"/>
      <c r="F204" s="103">
        <f t="shared" si="1"/>
        <v>4.6259863811337287E-2</v>
      </c>
      <c r="G204" s="103">
        <f t="shared" si="2"/>
        <v>1.3871896475113976E-2</v>
      </c>
    </row>
    <row r="205" spans="1:7" x14ac:dyDescent="0.3">
      <c r="A205" s="22" t="s">
        <v>619</v>
      </c>
      <c r="B205" s="39" t="s">
        <v>1702</v>
      </c>
      <c r="C205" s="97">
        <v>728.87227700000005</v>
      </c>
      <c r="D205" s="98">
        <v>1134</v>
      </c>
      <c r="F205" s="103">
        <f t="shared" si="1"/>
        <v>2.7228012308817724E-2</v>
      </c>
      <c r="G205" s="103">
        <f t="shared" si="2"/>
        <v>6.9024706462392487E-3</v>
      </c>
    </row>
    <row r="206" spans="1:7" x14ac:dyDescent="0.3">
      <c r="A206" s="22" t="s">
        <v>620</v>
      </c>
      <c r="B206" s="39" t="s">
        <v>1703</v>
      </c>
      <c r="C206" s="97">
        <v>540.21700899999996</v>
      </c>
      <c r="D206" s="98">
        <v>724</v>
      </c>
      <c r="E206" s="88"/>
      <c r="F206" s="103">
        <f t="shared" si="1"/>
        <v>2.0180538943017988E-2</v>
      </c>
      <c r="G206" s="103">
        <f t="shared" si="2"/>
        <v>4.4068683843714431E-3</v>
      </c>
    </row>
    <row r="207" spans="1:7" x14ac:dyDescent="0.3">
      <c r="A207" s="22" t="s">
        <v>621</v>
      </c>
      <c r="B207" s="39" t="s">
        <v>1704</v>
      </c>
      <c r="C207" s="97">
        <v>373.88882100000001</v>
      </c>
      <c r="D207" s="98">
        <v>443</v>
      </c>
      <c r="E207" s="88"/>
      <c r="F207" s="103">
        <f t="shared" si="1"/>
        <v>1.3967123927691033E-2</v>
      </c>
      <c r="G207" s="103">
        <f t="shared" si="2"/>
        <v>2.6964678097742391E-3</v>
      </c>
    </row>
    <row r="208" spans="1:7" x14ac:dyDescent="0.3">
      <c r="A208" s="22" t="s">
        <v>622</v>
      </c>
      <c r="B208" s="39" t="s">
        <v>1705</v>
      </c>
      <c r="C208" s="97">
        <v>263.78149300000001</v>
      </c>
      <c r="D208" s="98">
        <v>280</v>
      </c>
      <c r="E208" s="88"/>
      <c r="F208" s="103">
        <f t="shared" si="1"/>
        <v>9.8539153770590138E-3</v>
      </c>
      <c r="G208" s="103">
        <f t="shared" si="2"/>
        <v>1.7043137398121604E-3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26769.206239999992</v>
      </c>
      <c r="D214" s="46">
        <f>SUM(D190:D213)</f>
        <v>164289</v>
      </c>
      <c r="E214" s="88"/>
      <c r="F214" s="112">
        <f>SUM(F190:F213)</f>
        <v>1.0000000000000002</v>
      </c>
      <c r="G214" s="112">
        <f>SUM(G190:G213)</f>
        <v>1.0000000000000002</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0.57303400000000004</v>
      </c>
      <c r="F216" s="111"/>
      <c r="G216" s="111"/>
    </row>
    <row r="217" spans="1:7" x14ac:dyDescent="0.3">
      <c r="F217" s="111"/>
      <c r="G217" s="111"/>
    </row>
    <row r="218" spans="1:7" x14ac:dyDescent="0.3">
      <c r="B218" s="39" t="s">
        <v>632</v>
      </c>
      <c r="F218" s="111"/>
      <c r="G218" s="111"/>
    </row>
    <row r="219" spans="1:7" x14ac:dyDescent="0.3">
      <c r="A219" s="22" t="s">
        <v>633</v>
      </c>
      <c r="B219" s="22" t="s">
        <v>634</v>
      </c>
      <c r="C219" s="97">
        <v>4688.4666770000003</v>
      </c>
      <c r="D219" s="98">
        <v>55906</v>
      </c>
      <c r="F219" s="103">
        <f t="shared" ref="F219:F233" si="3">IF($C$227=0,"",IF(C219="[for completion]","",C219/$C$227))</f>
        <v>0.17514403058648811</v>
      </c>
      <c r="G219" s="103">
        <f t="shared" ref="G219:G233" si="4">IF($D$227=0,"",IF(D219="[for completion]","",D219/$D$227))</f>
        <v>0.34029058549263796</v>
      </c>
    </row>
    <row r="220" spans="1:7" x14ac:dyDescent="0.3">
      <c r="A220" s="22" t="s">
        <v>635</v>
      </c>
      <c r="B220" s="22" t="s">
        <v>636</v>
      </c>
      <c r="C220" s="97">
        <v>3636.3537160000001</v>
      </c>
      <c r="D220" s="98">
        <v>20769</v>
      </c>
      <c r="F220" s="103">
        <f t="shared" si="3"/>
        <v>0.13584092419441413</v>
      </c>
      <c r="G220" s="103">
        <f t="shared" si="4"/>
        <v>0.12641747165056699</v>
      </c>
    </row>
    <row r="221" spans="1:7" x14ac:dyDescent="0.3">
      <c r="A221" s="22" t="s">
        <v>637</v>
      </c>
      <c r="B221" s="22" t="s">
        <v>638</v>
      </c>
      <c r="C221" s="97">
        <v>5087.0981310000006</v>
      </c>
      <c r="D221" s="98">
        <v>25488</v>
      </c>
      <c r="F221" s="103">
        <f t="shared" si="3"/>
        <v>0.19003544912095585</v>
      </c>
      <c r="G221" s="103">
        <f t="shared" si="4"/>
        <v>0.15514124500118692</v>
      </c>
    </row>
    <row r="222" spans="1:7" x14ac:dyDescent="0.3">
      <c r="A222" s="22" t="s">
        <v>639</v>
      </c>
      <c r="B222" s="22" t="s">
        <v>640</v>
      </c>
      <c r="C222" s="97">
        <v>6272.7654710000006</v>
      </c>
      <c r="D222" s="98">
        <v>28522</v>
      </c>
      <c r="F222" s="103">
        <f t="shared" si="3"/>
        <v>0.23432766044903905</v>
      </c>
      <c r="G222" s="103">
        <f t="shared" si="4"/>
        <v>0.17360870173900869</v>
      </c>
    </row>
    <row r="223" spans="1:7" x14ac:dyDescent="0.3">
      <c r="A223" s="22" t="s">
        <v>641</v>
      </c>
      <c r="B223" s="22" t="s">
        <v>642</v>
      </c>
      <c r="C223" s="97">
        <v>5146.2925889999997</v>
      </c>
      <c r="D223" s="98">
        <v>23915</v>
      </c>
      <c r="F223" s="103">
        <f t="shared" si="3"/>
        <v>0.19224673837109857</v>
      </c>
      <c r="G223" s="103">
        <f t="shared" si="4"/>
        <v>0.14556665388431361</v>
      </c>
    </row>
    <row r="224" spans="1:7" x14ac:dyDescent="0.3">
      <c r="A224" s="22" t="s">
        <v>643</v>
      </c>
      <c r="B224" s="22" t="s">
        <v>644</v>
      </c>
      <c r="C224" s="97">
        <v>1882.238169</v>
      </c>
      <c r="D224" s="98">
        <v>9330</v>
      </c>
      <c r="F224" s="103">
        <f t="shared" si="3"/>
        <v>7.0313559240935464E-2</v>
      </c>
      <c r="G224" s="103">
        <f t="shared" si="4"/>
        <v>5.6790168544455198E-2</v>
      </c>
    </row>
    <row r="225" spans="1:7" x14ac:dyDescent="0.3">
      <c r="A225" s="22" t="s">
        <v>645</v>
      </c>
      <c r="B225" s="22" t="s">
        <v>646</v>
      </c>
      <c r="C225" s="97">
        <v>55.518568000000002</v>
      </c>
      <c r="D225" s="98">
        <v>351</v>
      </c>
      <c r="F225" s="103">
        <f t="shared" si="3"/>
        <v>2.0739713944457282E-3</v>
      </c>
      <c r="G225" s="103">
        <f t="shared" si="4"/>
        <v>2.1364790095502436E-3</v>
      </c>
    </row>
    <row r="226" spans="1:7" x14ac:dyDescent="0.3">
      <c r="A226" s="22" t="s">
        <v>647</v>
      </c>
      <c r="B226" s="22" t="s">
        <v>648</v>
      </c>
      <c r="C226" s="97">
        <v>0.47292200000000001</v>
      </c>
      <c r="D226" s="98">
        <v>8</v>
      </c>
      <c r="F226" s="103">
        <f t="shared" si="3"/>
        <v>1.7666642623132184E-5</v>
      </c>
      <c r="G226" s="103">
        <f t="shared" si="4"/>
        <v>4.8694678280347434E-5</v>
      </c>
    </row>
    <row r="227" spans="1:7" x14ac:dyDescent="0.3">
      <c r="A227" s="22" t="s">
        <v>649</v>
      </c>
      <c r="B227" s="48" t="s">
        <v>91</v>
      </c>
      <c r="C227" s="97">
        <f>SUM(C219:C226)</f>
        <v>26769.206243000001</v>
      </c>
      <c r="D227" s="98">
        <f>SUM(D219:D226)</f>
        <v>164289</v>
      </c>
      <c r="F227" s="94">
        <f>SUM(F219:F226)</f>
        <v>1</v>
      </c>
      <c r="G227" s="94">
        <f>SUM(G219:G226)</f>
        <v>1</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0.520563</v>
      </c>
      <c r="F238" s="111"/>
      <c r="G238" s="111"/>
    </row>
    <row r="239" spans="1:7" x14ac:dyDescent="0.3">
      <c r="F239" s="111"/>
      <c r="G239" s="111"/>
    </row>
    <row r="240" spans="1:7" x14ac:dyDescent="0.3">
      <c r="B240" s="39" t="s">
        <v>632</v>
      </c>
      <c r="F240" s="111"/>
      <c r="G240" s="111"/>
    </row>
    <row r="241" spans="1:7" x14ac:dyDescent="0.3">
      <c r="A241" s="22" t="s">
        <v>667</v>
      </c>
      <c r="B241" s="22" t="s">
        <v>634</v>
      </c>
      <c r="C241" s="97">
        <v>6459.3012140000001</v>
      </c>
      <c r="D241" s="98">
        <v>70460</v>
      </c>
      <c r="F241" s="103">
        <f>IF($C$249=0,"",IF(C241="[Mark as ND1 if not relevant]","",C241/$C$249))</f>
        <v>0.24129595611050134</v>
      </c>
      <c r="G241" s="103">
        <f>IF($D$249=0,"",IF(D241="[Mark as ND1 if not relevant]","",D241/$D$249))</f>
        <v>0.42887837895416003</v>
      </c>
    </row>
    <row r="242" spans="1:7" x14ac:dyDescent="0.3">
      <c r="A242" s="22" t="s">
        <v>668</v>
      </c>
      <c r="B242" s="22" t="s">
        <v>636</v>
      </c>
      <c r="C242" s="97">
        <v>4667.5773909999998</v>
      </c>
      <c r="D242" s="98">
        <v>25176</v>
      </c>
      <c r="F242" s="103">
        <f t="shared" ref="F242:F248" si="5">IF($C$249=0,"",IF(C242="[Mark as ND1 if not relevant]","",C242/$C$249))</f>
        <v>0.17436368300026212</v>
      </c>
      <c r="G242" s="103">
        <f t="shared" ref="G242:G248" si="6">IF($D$249=0,"",IF(D242="[Mark as ND1 if not relevant]","",D242/$D$249))</f>
        <v>0.15324215254825338</v>
      </c>
    </row>
    <row r="243" spans="1:7" x14ac:dyDescent="0.3">
      <c r="A243" s="22" t="s">
        <v>669</v>
      </c>
      <c r="B243" s="22" t="s">
        <v>638</v>
      </c>
      <c r="C243" s="97">
        <v>6049.6371550000003</v>
      </c>
      <c r="D243" s="98">
        <v>28781</v>
      </c>
      <c r="F243" s="103">
        <f t="shared" si="5"/>
        <v>0.22599239965361032</v>
      </c>
      <c r="G243" s="103">
        <f t="shared" si="6"/>
        <v>0.17518519194833496</v>
      </c>
    </row>
    <row r="244" spans="1:7" x14ac:dyDescent="0.3">
      <c r="A244" s="22" t="s">
        <v>670</v>
      </c>
      <c r="B244" s="22" t="s">
        <v>640</v>
      </c>
      <c r="C244" s="97">
        <v>5528.5777600000001</v>
      </c>
      <c r="D244" s="98">
        <v>23772</v>
      </c>
      <c r="F244" s="103">
        <f t="shared" si="5"/>
        <v>0.20652751936061883</v>
      </c>
      <c r="G244" s="103">
        <f t="shared" si="6"/>
        <v>0.1446962365100524</v>
      </c>
    </row>
    <row r="245" spans="1:7" x14ac:dyDescent="0.3">
      <c r="A245" s="22" t="s">
        <v>671</v>
      </c>
      <c r="B245" s="22" t="s">
        <v>642</v>
      </c>
      <c r="C245" s="97">
        <v>3285.484187</v>
      </c>
      <c r="D245" s="98">
        <v>13338</v>
      </c>
      <c r="F245" s="103">
        <f t="shared" si="5"/>
        <v>0.12273371715036699</v>
      </c>
      <c r="G245" s="103">
        <f t="shared" si="6"/>
        <v>8.1186202362909257E-2</v>
      </c>
    </row>
    <row r="246" spans="1:7" x14ac:dyDescent="0.3">
      <c r="A246" s="22" t="s">
        <v>672</v>
      </c>
      <c r="B246" s="22" t="s">
        <v>644</v>
      </c>
      <c r="C246" s="97">
        <v>778.20326899999998</v>
      </c>
      <c r="D246" s="98">
        <v>2759</v>
      </c>
      <c r="F246" s="103">
        <f t="shared" si="5"/>
        <v>2.9070838411232616E-2</v>
      </c>
      <c r="G246" s="103">
        <f t="shared" si="6"/>
        <v>1.6793577171934821E-2</v>
      </c>
    </row>
    <row r="247" spans="1:7" x14ac:dyDescent="0.3">
      <c r="A247" s="22" t="s">
        <v>673</v>
      </c>
      <c r="B247" s="22" t="s">
        <v>646</v>
      </c>
      <c r="C247" s="97">
        <v>0.42526399999999998</v>
      </c>
      <c r="D247" s="98">
        <v>3</v>
      </c>
      <c r="F247" s="103">
        <f t="shared" si="5"/>
        <v>1.5886313407550627E-5</v>
      </c>
      <c r="G247" s="103">
        <f t="shared" si="6"/>
        <v>1.8260504355130289E-5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26769.206240000007</v>
      </c>
      <c r="D249" s="98">
        <f>SUM(D241:D248)</f>
        <v>164289</v>
      </c>
      <c r="F249" s="94">
        <f>SUM(F241:F248)</f>
        <v>0.99999999999999967</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4.1166666666666663</v>
      </c>
      <c r="H75" s="20"/>
    </row>
    <row r="76" spans="1:14" x14ac:dyDescent="0.3">
      <c r="A76" s="22" t="s">
        <v>1024</v>
      </c>
      <c r="B76" s="22" t="s">
        <v>1638</v>
      </c>
      <c r="C76" s="146">
        <v>21.827500000000001</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2.8470474291396458E-3</v>
      </c>
      <c r="D82" s="118">
        <v>0</v>
      </c>
      <c r="E82" s="118">
        <v>0</v>
      </c>
      <c r="F82" s="118">
        <v>0</v>
      </c>
      <c r="G82" s="145">
        <v>2.8470474291396458E-3</v>
      </c>
      <c r="H82" s="20"/>
    </row>
    <row r="83" spans="1:8" x14ac:dyDescent="0.3">
      <c r="A83" s="22" t="s">
        <v>1031</v>
      </c>
      <c r="B83" s="22" t="s">
        <v>1046</v>
      </c>
      <c r="C83" s="145">
        <v>4.9797192975147638E-4</v>
      </c>
      <c r="D83" s="118">
        <v>0</v>
      </c>
      <c r="E83" s="118">
        <v>0</v>
      </c>
      <c r="F83" s="118">
        <v>0</v>
      </c>
      <c r="G83" s="145">
        <v>4.9797192975147638E-4</v>
      </c>
      <c r="H83" s="20"/>
    </row>
    <row r="84" spans="1:8" x14ac:dyDescent="0.3">
      <c r="A84" s="22" t="s">
        <v>1032</v>
      </c>
      <c r="B84" s="22" t="s">
        <v>1044</v>
      </c>
      <c r="C84" s="145">
        <v>0</v>
      </c>
      <c r="D84" s="118">
        <v>0</v>
      </c>
      <c r="E84" s="118">
        <v>0</v>
      </c>
      <c r="F84" s="118">
        <v>0</v>
      </c>
      <c r="G84" s="145">
        <v>0</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AG40" sqref="AG40"/>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2025-05-28T13:32:26Z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