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Z:\Distributions\a.Covered Bonds\2025\g.Jul\e.HTT\"/>
    </mc:Choice>
  </mc:AlternateContent>
  <xr:revisionPtr revIDLastSave="0" documentId="13_ncr:1_{32EC70FA-0BC1-4C70-9016-904D7907874A}" xr6:coauthVersionLast="47" xr6:coauthVersionMax="47" xr10:uidLastSave="{00000000-0000-0000-0000-000000000000}"/>
  <bookViews>
    <workbookView xWindow="-42504" yWindow="3240" windowWidth="32340" windowHeight="14448"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293" i="8"/>
  <c r="D291" i="8"/>
  <c r="D307" i="8"/>
  <c r="C291" i="8"/>
  <c r="F307" i="8"/>
  <c r="D293" i="8"/>
  <c r="D295" i="8"/>
  <c r="C293" i="8"/>
  <c r="C307" i="8"/>
  <c r="F293" i="8"/>
  <c r="F295" i="8"/>
  <c r="C295"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49" i="8"/>
  <c r="G144" i="8"/>
  <c r="D167" i="8"/>
  <c r="C100" i="8"/>
  <c r="C156" i="8"/>
  <c r="C77" i="8"/>
  <c r="F76" i="8" s="1"/>
  <c r="G142" i="8" l="1"/>
  <c r="G150" i="8"/>
  <c r="G153" i="8"/>
  <c r="G152" i="8"/>
  <c r="G145" i="8"/>
  <c r="G161" i="8"/>
  <c r="G159" i="8"/>
  <c r="G154" i="8"/>
  <c r="G148" i="8"/>
  <c r="F164" i="8"/>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F167" i="8" l="1"/>
  <c r="G156" i="8"/>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05" i="9" l="1"/>
  <c r="G202" i="9"/>
  <c r="G207" i="9"/>
  <c r="G197" i="9"/>
  <c r="G201" i="9"/>
  <c r="G196" i="9"/>
  <c r="G210" i="9"/>
  <c r="G190" i="9"/>
  <c r="G211" i="9"/>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l="1"/>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<sst xmlns="http://schemas.openxmlformats.org/spreadsheetml/2006/main" count="2666" uniqueCount="1707">
  <si>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</si>
  <si>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</si>
  <si>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</si>
  <si>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</si>
  <si>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</si>
  <si>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</si>
  <si>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</si>
  <si>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</si>
  <si>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</si>
  <si>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</si>
  <si>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</si>
  <si>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</si>
  <si>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</si>
  <si>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</si>
  <si>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</si>
  <si>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</si>
  <si>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</si>
  <si>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</si>
  <si>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</si>
  <si>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</si>
  <si>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</si>
  <si>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</si>
  <si>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</si>
  <si>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</si>
  <si>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</si>
  <si>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</si>
  <si>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</si>
  <si>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</si>
  <si>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</si>
  <si>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</si>
  <si>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</si>
  <si>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</si>
  <si>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</si>
  <si>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</si>
  <si>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</si>
  <si>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</si>
  <si>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</si>
  <si>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</si>
  <si>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</si>
  <si>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</si>
  <si>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</si>
  <si>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</si>
  <si>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</si>
  <si>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</si>
  <si>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</si>
  <si>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</si>
  <si>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</si>
  <si>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</si>
  <si>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</si>
  <si>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</si>
  <si>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</si>
  <si>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</si>
  <si>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</si>
  <si>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</si>
  <si>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</si>
  <si>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</si>
  <si>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</si>
  <si>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</si>
  <si>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</si>
  <si>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</si>
  <si>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</si>
  <si>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</si>
  <si>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</si>
  <si>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</si>
  <si>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</si>
  <si>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</si>
  <si>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</si>
  <si>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</si>
  <si>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</si>
  <si>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</si>
  <si>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</si>
  <si>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</si>
  <si>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</si>
  <si>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</si>
  <si>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</si>
  <si>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</si>
  <si>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</si>
  <si>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</si>
  <si>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</si>
  <si>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</si>
  <si>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</si>
  <si>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</si>
  <si>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</si>
  <si>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</si>
  <si>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</si>
  <si>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</si>
  <si>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</si>
  <si>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</si>
  <si>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</si>
  <si>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</si>
  <si>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</si>
  <si>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</si>
  <si>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</si>
  <si>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</si>
  <si>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</si>
  <si>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</si>
  <si>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</si>
  <si>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</si>
  <si>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</si>
  <si>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</si>
  <si>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</si>
  <si>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</si>
  <si>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</si>
  <si>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</si>
  <si>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</si>
  <si>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</si>
  <si>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</si>
  <si>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</si>
  <si>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</si>
  <si>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</si>
  <si>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</si>
  <si>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</si>
  <si>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</si>
  <si>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</si>
  <si>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</si>
  <si>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</si>
  <si>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</si>
  <si>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</si>
  <si>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</si>
  <si>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</si>
  <si>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</si>
  <si>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</si>
  <si>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</si>
  <si>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</si>
  <si>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</si>
  <si>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</si>
  <si>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</si>
  <si>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</si>
  <si>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</si>
  <si>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</si>
  <si>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</si>
  <si>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</si>
  <si>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</si>
  <si>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</si>
  <si>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</si>
  <si>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</si>
  <si>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</si>
  <si>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</si>
  <si>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</si>
  <si>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</si>
  <si>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</si>
  <si>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</si>
  <si>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</si>
  <si>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</si>
  <si>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</si>
  <si>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</si>
  <si>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</si>
  <si>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</si>
  <si>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</si>
  <si>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</si>
  <si>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</si>
  <si>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</si>
  <si>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</si>
  <si>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</si>
  <si>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</si>
  <si>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</si>
  <si>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</si>
  <si>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</si>
  <si>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</si>
  <si>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</si>
  <si>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</si>
  <si>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</si>
  <si>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</si>
  <si>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</si>
  <si>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</si>
  <si>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</si>
  <si>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</si>
  <si>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</si>
  <si>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</si>
  <si>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</si>
  <si>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</si>
  <si>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</si>
  <si>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</si>
  <si>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</si>
  <si>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</si>
  <si>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</si>
  <si>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</si>
  <si>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</si>
  <si>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</si>
  <si>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</si>
  <si>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</si>
  <si>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</si>
  <si>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</si>
  <si>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</si>
  <si>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</si>
  <si>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</si>
  <si>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</si>
  <si>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</si>
  <si>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</si>
  <si>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</si>
  <si>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</si>
  <si>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</si>
  <si>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</si>
  <si>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</si>
  <si>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</si>
  <si>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</si>
  <si>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</si>
  <si>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</si>
  <si>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</si>
  <si>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</si>
  <si>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</si>
  <si>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</si>
  <si>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</si>
  <si>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</si>
  <si>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</si>
  <si>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</si>
  <si>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</si>
  <si>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</si>
  <si>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</si>
  <si>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</si>
  <si>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</si>
  <si>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</si>
  <si>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</si>
  <si>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</si>
  <si>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</si>
  <si>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</si>
  <si>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</si>
  <si>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</si>
  <si>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</si>
  <si>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</si>
  <si>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</si>
  <si>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</si>
  <si>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</si>
  <si>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</si>
  <si>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</si>
  <si>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</si>
  <si>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</si>
  <si>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</si>
  <si>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</si>
  <si>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</si>
  <si>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</si>
  <si>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</si>
  <si>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</si>
  <si>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</si>
  <si>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</si>
  <si>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</si>
  <si>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</si>
  <si>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</si>
  <si>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</si>
  <si>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</si>
  <si>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</si>
  <si>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</si>
  <si>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</si>
  <si>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</si>
  <si>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</si>
  <si>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</si>
  <si>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</si>
  <si>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</si>
  <si>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</si>
  <si>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</si>
  <si>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</si>
  <si>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</si>
  <si>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</si>
  <si>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</si>
  <si>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</si>
  <si>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</si>
  <si>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</si>
  <si>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</si>
  <si>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</si>
  <si>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</si>
  <si>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</si>
  <si>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</si>
  <si>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</si>
  <si>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</si>
  <si>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</si>
  <si>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</si>
  <si>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</si>
  <si>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</si>
  <si>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</si>
  <si>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</si>
  <si>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</si>
  <si>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</si>
  <si>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</si>
  <si>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</si>
  <si>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</si>
  <si>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</si>
  <si>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</si>
  <si>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</si>
  <si>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</si>
  <si>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</si>
  <si>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</si>
  <si>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</si>
  <si>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</si>
  <si>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</si>
  <si>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</si>
  <si>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</si>
  <si>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</si>
  <si>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</si>
  <si>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</si>
  <si>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</si>
  <si>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</si>
  <si>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</si>
  <si>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</si>
  <si>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</si>
  <si>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</si>
  <si>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</si>
  <si>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</si>
  <si>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</si>
  <si>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</si>
  <si>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</si>
  <si>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</si>
  <si>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</si>
  <si>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</si>
  <si>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</si>
  <si>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</si>
  <si>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</si>
  <si>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</si>
  <si>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</si>
  <si>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</si>
  <si>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</si>
  <si>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</si>
  <si>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</si>
  <si>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</si>
  <si>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</si>
  <si>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</si>
  <si>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</si>
  <si>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</si>
  <si>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</si>
  <si>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</si>
  <si>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</si>
  <si>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</si>
  <si>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</si>
  <si>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</si>
  <si>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</si>
  <si>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</si>
  <si>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</si>
  <si>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</si>
  <si>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</si>
  <si>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</si>
  <si>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</si>
  <si>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</si>
  <si>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</si>
  <si>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</si>
  <si>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</si>
  <si>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</si>
  <si>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</si>
  <si>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</si>
  <si>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</si>
  <si>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</si>
  <si>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</si>
  <si>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</si>
  <si>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</si>
  <si>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</si>
  <si>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</si>
  <si>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</si>
  <si>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</si>
  <si>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</si>
  <si>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</si>
  <si>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</si>
  <si>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</si>
  <si>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</si>
  <si>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</si>
  <si>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</si>
  <si>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</si>
  <si>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</si>
  <si>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</si>
  <si>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</si>
  <si>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</si>
  <si>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</si>
  <si>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</si>
  <si>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</si>
  <si>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</si>
  <si>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</si>
  <si>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</si>
  <si>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</si>
  <si>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</si>
  <si>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</si>
  <si>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</si>
  <si>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</si>
  <si>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</si>
  <si>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</si>
  <si>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</si>
  <si>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</si>
  <si>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</si>
  <si>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</si>
  <si>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</si>
  <si>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</si>
  <si>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</si>
  <si>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</si>
  <si>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</si>
  <si>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</si>
  <si>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</si>
  <si>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</si>
  <si>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</si>
  <si>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</si>
  <si>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</si>
  <si>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</si>
  <si>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</si>
  <si>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</si>
  <si>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</si>
  <si>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</si>
  <si>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</si>
  <si>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</si>
  <si>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</si>
  <si>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</si>
  <si>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</si>
  <si>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</si>
  <si>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</si>
  <si>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</si>
  <si>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</si>
  <si>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</si>
  <si>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</si>
  <si>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</si>
  <si>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</si>
  <si>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</si>
  <si>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</si>
  <si>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</si>
  <si>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</si>
  <si>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</si>
  <si>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</si>
  <si>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</si>
  <si>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</si>
  <si>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</si>
  <si>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</si>
  <si>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</si>
  <si>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</si>
  <si>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</si>
  <si>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</si>
  <si>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</si>
  <si>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</si>
  <si>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</si>
  <si>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</si>
  <si>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</si>
  <si>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</si>
  <si>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</si>
  <si>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</si>
  <si>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</si>
  <si>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</si>
  <si>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</si>
  <si>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</si>
  <si>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</si>
  <si>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</si>
  <si>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</si>
  <si>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</si>
  <si>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</si>
  <si>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</si>
  <si>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</si>
  <si>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</si>
  <si>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</si>
  <si>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</si>
  <si>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</si>
  <si>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</si>
  <si>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</si>
  <si>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</si>
  <si>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</si>
  <si>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</si>
  <si>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</si>
  <si>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</si>
  <si>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</si>
  <si>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</si>
  <si>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</si>
  <si>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</si>
  <si>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</si>
  <si>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</si>
  <si>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</si>
  <si>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</si>
  <si>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</si>
  <si>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</si>
  <si>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</si>
  <si>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</si>
  <si>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</si>
  <si>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</si>
  <si>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</si>
  <si>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</si>
  <si>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</si>
  <si>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</si>
  <si>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</si>
  <si>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</si>
  <si>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</si>
  <si>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</si>
  <si>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</si>
  <si>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</si>
  <si>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</si>
  <si>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</si>
  <si>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</si>
  <si>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</si>
  <si>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</si>
  <si>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</si>
  <si>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</si>
  <si>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</si>
  <si>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</si>
  <si>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</si>
  <si>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</si>
  <si>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</si>
  <si>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</si>
  <si>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</si>
  <si>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</si>
  <si>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</si>
  <si>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</si>
  <si>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</si>
  <si>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</si>
  <si>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</si>
  <si>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</si>
  <si>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</si>
  <si>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</si>
  <si>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</si>
  <si>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</si>
  <si>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</si>
  <si>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</si>
  <si>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</si>
  <si>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</si>
  <si>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</si>
  <si>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</si>
  <si>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</si>
  <si>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</si>
  <si>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</si>
  <si>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</si>
  <si>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</si>
  <si>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</si>
  <si>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</si>
  <si>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</si>
  <si>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</si>
  <si>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</si>
  <si>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</si>
  <si>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</si>
  <si>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</si>
  <si>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</si>
  <si>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</si>
  <si>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</si>
  <si>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</si>
  <si>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</si>
  <si>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</si>
  <si>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</si>
  <si>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</si>
  <si>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</si>
  <si>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</si>
  <si>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</si>
  <si>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</si>
  <si>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</si>
  <si>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</si>
  <si>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</si>
  <si>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</si>
  <si>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</si>
  <si>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</si>
  <si>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</si>
  <si>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</si>
  <si>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</si>
  <si>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</si>
  <si>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</si>
  <si>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</si>
  <si>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</si>
  <si>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</si>
  <si>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</si>
  <si>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</si>
  <si>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</si>
  <si>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</si>
  <si>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</si>
  <si>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</si>
  <si>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</si>
  <si>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</si>
  <si>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</si>
  <si>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</si>
  <si>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</si>
  <si>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</si>
  <si>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</si>
  <si>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</si>
  <si>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</si>
  <si>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</si>
  <si>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</si>
  <si>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</si>
  <si>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</si>
  <si>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</si>
  <si>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</si>
  <si>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</si>
  <si>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</si>
  <si>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</si>
  <si>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</si>
  <si>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</si>
  <si>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</si>
  <si>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</si>
  <si>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</si>
  <si>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</si>
  <si>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</si>
  <si>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</si>
  <si>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</si>
  <si>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</si>
  <si>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</si>
  <si>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</si>
  <si>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</si>
  <si>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</si>
  <si>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</si>
  <si>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</si>
  <si>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</si>
  <si>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</si>
  <si>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</si>
  <si>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</si>
  <si>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</si>
  <si>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</si>
  <si>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</si>
  <si>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</si>
  <si>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</si>
  <si>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</si>
  <si>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</si>
  <si>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</si>
  <si>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</si>
  <si>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</si>
  <si>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</si>
  <si>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</si>
  <si>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</si>
  <si>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</si>
  <si>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</si>
  <si>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</si>
  <si>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</si>
  <si>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</si>
  <si>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</si>
  <si>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</si>
  <si>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</si>
  <si>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</si>
  <si>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</si>
  <si>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</si>
  <si>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</si>
  <si>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</si>
  <si>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</si>
  <si>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</si>
  <si>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</si>
  <si>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</si>
  <si>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</si>
  <si>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</si>
  <si>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</si>
  <si>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</si>
  <si>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</si>
  <si>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</si>
  <si>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</si>
  <si>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</si>
  <si>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</si>
  <si>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</si>
  <si>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</si>
  <si>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</si>
  <si>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</si>
  <si>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</si>
  <si>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</si>
  <si>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</si>
  <si>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</si>
  <si>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</si>
  <si>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</si>
  <si>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</si>
  <si>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</si>
  <si>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</si>
  <si>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</si>
  <si>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</si>
  <si>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</si>
  <si>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</si>
  <si>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</si>
  <si>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</si>
  <si>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</si>
  <si>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</si>
  <si>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</si>
  <si>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</si>
  <si>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</si>
  <si>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</si>
  <si>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</si>
  <si>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</si>
  <si>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</si>
  <si>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</si>
  <si>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</si>
  <si>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</si>
  <si>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</si>
  <si>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</si>
  <si>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</si>
  <si>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</si>
  <si>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</si>
  <si>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</si>
  <si>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</si>
  <si>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</si>
  <si>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</si>
  <si>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</si>
  <si>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</si>
  <si>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</si>
  <si>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</si>
  <si>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</si>
  <si>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</si>
  <si>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</si>
  <si>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</si>
  <si>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</si>
  <si>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</si>
  <si>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</si>
  <si>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</si>
  <si>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</si>
  <si>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</si>
  <si>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</si>
  <si>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</si>
  <si>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</si>
  <si>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</si>
  <si>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</si>
  <si>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</si>
  <si>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</si>
  <si>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</si>
  <si>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</si>
  <si>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</si>
  <si>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</si>
  <si>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</si>
  <si>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</si>
  <si>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</si>
  <si>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</si>
  <si>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</si>
  <si>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</si>
  <si>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</si>
  <si>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</si>
  <si>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</si>
  <si>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</si>
  <si>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</si>
  <si>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</si>
  <si>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</si>
  <si>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</si>
  <si>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</si>
  <si>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</si>
  <si>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</si>
  <si>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</si>
  <si>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</si>
  <si>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</si>
  <si>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</si>
  <si>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</si>
  <si>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</si>
  <si>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</si>
  <si>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</si>
  <si>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</si>
  <si>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</si>
  <si>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</si>
  <si>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</si>
  <si>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</si>
  <si>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</si>
  <si>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</si>
  <si>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</si>
  <si>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</si>
  <si>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</si>
  <si>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</si>
  <si>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</si>
  <si>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</si>
  <si>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</si>
  <si>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</si>
  <si>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</si>
  <si>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</si>
  <si>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</si>
  <si>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</si>
  <si>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</si>
  <si>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</si>
  <si>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</si>
  <si>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</si>
  <si>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</si>
  <si>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</si>
  <si>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</si>
  <si>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</si>
  <si>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</si>
  <si>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</si>
  <si>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</si>
  <si>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</si>
  <si>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</si>
  <si>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</si>
  <si>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</si>
  <si>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</si>
  <si>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</si>
  <si>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</si>
  <si>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</si>
  <si>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</si>
  <si>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</si>
  <si>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</si>
  <si>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</si>
  <si>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</si>
  <si>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</si>
  <si>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</si>
  <si>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</si>
  <si>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</si>
  <si>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</si>
  <si>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</si>
  <si>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</si>
  <si>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</si>
  <si>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</si>
  <si>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</si>
  <si>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</si>
  <si>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</si>
  <si>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</si>
  <si>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</si>
  <si>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</si>
  <si>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</si>
  <si>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</si>
  <si>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</si>
  <si>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</si>
  <si>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</si>
  <si>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</si>
  <si>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</si>
  <si>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</si>
  <si>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</si>
  <si>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</si>
  <si>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</si>
  <si>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</si>
  <si>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</si>
  <si>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</si>
  <si>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</si>
  <si>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</si>
  <si>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</si>
  <si>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</si>
  <si>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</si>
  <si>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</si>
  <si>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</si>
  <si>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</si>
  <si>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</si>
  <si>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</si>
  <si>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</si>
  <si>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</si>
  <si>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</si>
  <si>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</si>
  <si>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</si>
  <si>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</si>
  <si>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</si>
  <si>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</si>
  <si>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</si>
  <si>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</si>
  <si>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</si>
  <si>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</si>
  <si>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</si>
  <si>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</si>
  <si>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</si>
  <si>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</si>
  <si>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</si>
  <si>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</si>
  <si>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</si>
  <si>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</si>
  <si>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</si>
  <si>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</si>
  <si>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</si>
  <si>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</si>
  <si>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</si>
  <si>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</si>
  <si>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</si>
  <si>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</si>
  <si>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</si>
  <si>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</si>
  <si>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</si>
  <si>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</si>
  <si>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</si>
  <si>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</si>
  <si>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</si>
  <si>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</si>
  <si>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</si>
  <si>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</si>
  <si>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</si>
  <si>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</si>
  <si>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</si>
  <si>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</si>
  <si>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</si>
  <si>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</si>
  <si>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</si>
  <si>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</si>
  <si>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</si>
  <si>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</si>
  <si>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</si>
  <si>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</si>
  <si>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</si>
  <si>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</si>
  <si>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</si>
  <si>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</si>
  <si>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</si>
  <si>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</si>
  <si>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</si>
  <si>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</si>
  <si>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</si>
  <si>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</si>
  <si>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</si>
  <si>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</si>
  <si>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</si>
  <si>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</si>
  <si>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</si>
  <si>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</si>
  <si>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</si>
  <si>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</si>
  <si>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</si>
  <si>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</si>
  <si>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</si>
  <si>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</si>
  <si>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</si>
  <si>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</si>
  <si>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</si>
  <si>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</si>
  <si>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</si>
  <si>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</si>
  <si>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</si>
  <si>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</si>
  <si>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</si>
  <si>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</si>
  <si>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</si>
  <si>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</si>
  <si>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</si>
  <si>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</si>
  <si>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</si>
  <si>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</si>
  <si>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</si>
  <si>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</si>
  <si>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</si>
  <si>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</si>
  <si>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</si>
  <si>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</si>
  <si>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</si>
  <si>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</si>
  <si>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</si>
  <si>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</si>
  <si>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</si>
  <si>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</si>
  <si>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</si>
  <si>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</si>
  <si>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</si>
  <si>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</si>
  <si>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</si>
  <si>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</si>
  <si>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</si>
  <si>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</si>
  <si>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</si>
  <si>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</si>
  <si>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</si>
  <si>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</si>
  <si>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</si>
  <si>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</si>
  <si>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</si>
  <si>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</si>
  <si>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</si>
  <si>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</si>
  <si>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</si>
  <si>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</si>
  <si>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</si>
  <si>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</si>
  <si>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</si>
  <si>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</si>
  <si>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</si>
  <si>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</si>
  <si>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</si>
  <si>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</si>
  <si>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</si>
  <si>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</si>
  <si>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</si>
  <si>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</si>
  <si>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</si>
  <si>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</si>
  <si>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</si>
  <si>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</si>
  <si>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</si>
  <si>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</si>
  <si>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</si>
  <si>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</si>
  <si>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</si>
  <si>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</si>
  <si>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</si>
  <si>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</si>
  <si>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</si>
  <si>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</si>
  <si>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</si>
  <si>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</si>
  <si>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</si>
  <si>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</si>
  <si>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</si>
  <si>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</si>
  <si>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</si>
  <si>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</si>
  <si>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</si>
  <si>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</si>
  <si>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</si>
  <si>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</si>
  <si>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</si>
  <si>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</si>
  <si>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</si>
  <si>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</si>
  <si>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</si>
  <si>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</si>
  <si>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</si>
  <si>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</si>
  <si>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</si>
  <si>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</si>
  <si>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</si>
  <si>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</si>
  <si>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</si>
  <si>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</si>
  <si>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</si>
  <si>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</si>
  <si>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</si>
  <si>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</si>
  <si>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</si>
  <si>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</si>
  <si>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</si>
  <si>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</si>
  <si>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</si>
  <si>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</si>
  <si>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</si>
  <si>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</si>
  <si>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</si>
  <si>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</si>
  <si>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</si>
  <si>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</si>
  <si>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</si>
  <si>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</si>
  <si>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</si>
  <si>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</si>
  <si>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</si>
  <si>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</si>
  <si>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</si>
  <si>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</si>
  <si>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</si>
  <si>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</si>
  <si>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</si>
  <si>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</si>
  <si>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</si>
  <si>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</si>
  <si>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</si>
  <si>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</si>
  <si>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</si>
  <si>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</si>
  <si>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</si>
  <si>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</si>
  <si>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</si>
  <si>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</si>
  <si>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</si>
  <si>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</si>
  <si>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</si>
  <si>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</si>
  <si>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</si>
  <si>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</si>
  <si>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</si>
  <si>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</si>
  <si>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</si>
  <si>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</si>
  <si>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</si>
  <si>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</si>
  <si>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</si>
  <si>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</si>
  <si>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</si>
  <si>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</si>
  <si>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</si>
  <si>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</si>
  <si>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</si>
  <si>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</si>
  <si>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</si>
  <si>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</si>
  <si>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</si>
  <si>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</si>
  <si>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</si>
  <si>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</si>
  <si>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</si>
  <si>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</si>
  <si>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</si>
  <si>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</si>
  <si>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</si>
  <si>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</si>
  <si>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</si>
  <si>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</si>
  <si>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</si>
  <si>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</si>
  <si>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</si>
  <si>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</si>
  <si>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</si>
  <si>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</si>
  <si>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</si>
  <si>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</si>
  <si>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</si>
  <si>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</si>
  <si>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</si>
  <si>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</si>
  <si>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</si>
  <si>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</si>
  <si>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</si>
  <si>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</si>
  <si>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</si>
  <si>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</si>
  <si>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</si>
  <si>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</si>
  <si>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</si>
  <si>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</si>
  <si>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</si>
  <si>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</si>
  <si>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</si>
  <si>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</si>
  <si>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</si>
  <si>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</si>
  <si>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</si>
  <si>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</si>
  <si>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</si>
  <si>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</si>
  <si>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</si>
  <si>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</si>
  <si>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</si>
  <si>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</si>
  <si>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</si>
  <si>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</si>
  <si>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</si>
  <si>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</si>
  <si>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</si>
  <si>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</si>
  <si>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</si>
  <si>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</si>
  <si>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</si>
  <si>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</si>
  <si>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</si>
  <si>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</si>
  <si>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</si>
  <si>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</si>
  <si>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</si>
  <si>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</si>
  <si>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</si>
  <si>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</si>
  <si>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</si>
  <si>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</si>
  <si>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</si>
  <si>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</si>
  <si>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</si>
  <si>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</si>
  <si>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</si>
  <si>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</si>
  <si>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</si>
  <si>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</si>
  <si>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</si>
  <si>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</si>
  <si>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</si>
  <si>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</si>
  <si>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</si>
  <si>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</si>
  <si>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</si>
  <si>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</si>
  <si>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</si>
  <si>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</si>
  <si>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</si>
  <si>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</si>
  <si>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</si>
  <si>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</si>
  <si>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</si>
  <si>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</si>
  <si>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</si>
  <si>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</si>
  <si>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</si>
  <si>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</si>
  <si>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</si>
  <si>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</si>
  <si>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</si>
  <si>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</si>
  <si>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</si>
  <si>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</si>
  <si>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</si>
  <si>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</si>
  <si>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</si>
  <si>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</si>
  <si>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</si>
  <si>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</si>
  <si>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</si>
  <si>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</si>
  <si>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</si>
  <si>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</si>
  <si>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</si>
  <si>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</si>
  <si>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</si>
  <si>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</si>
  <si>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</si>
  <si>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</si>
  <si>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</si>
  <si>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</si>
  <si>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</si>
  <si>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</si>
  <si>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</si>
  <si>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</si>
  <si>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</si>
  <si>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</si>
  <si>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</si>
  <si>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</si>
  <si>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</si>
  <si>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</si>
  <si>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</si>
  <si>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</si>
  <si>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</si>
  <si>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</si>
  <si>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</si>
  <si>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</si>
  <si>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</si>
  <si>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</si>
  <si>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</si>
  <si>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</si>
  <si>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</si>
  <si>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</si>
  <si>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</si>
  <si>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</si>
  <si>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</si>
  <si>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</si>
  <si>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</si>
  <si>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</si>
  <si>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</si>
  <si>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</si>
  <si>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</si>
  <si>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</si>
  <si>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</si>
  <si>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</si>
  <si>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</si>
  <si>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</si>
  <si>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</si>
  <si>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</si>
  <si>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</si>
  <si>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</si>
  <si>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</si>
  <si>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</si>
  <si>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</si>
  <si>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</si>
  <si>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</si>
  <si>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</si>
  <si>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</si>
  <si>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</si>
  <si>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</si>
  <si>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</si>
  <si>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</si>
  <si>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</si>
  <si>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</si>
  <si>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</si>
  <si>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</si>
  <si>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</si>
  <si>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</si>
  <si>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</si>
  <si>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</si>
  <si>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</si>
  <si>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</si>
  <si>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</si>
  <si>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</si>
  <si>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</si>
  <si>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</si>
  <si>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</si>
  <si>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</si>
  <si>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</si>
  <si>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</si>
  <si>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</si>
  <si>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</si>
  <si>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</si>
  <si>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</si>
  <si>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</si>
  <si>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</si>
  <si>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</si>
  <si>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</si>
  <si>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</si>
  <si>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</si>
  <si>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</si>
  <si>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</si>
  <si>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</si>
  <si>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</si>
  <si>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</si>
  <si>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</si>
  <si>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</si>
  <si>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</si>
  <si>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</si>
  <si>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</si>
  <si>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</si>
  <si>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</si>
  <si>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</si>
  <si>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</si>
  <si>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</si>
  <si>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</si>
  <si>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</si>
  <si>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</si>
  <si>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</si>
  <si>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</si>
  <si>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</si>
  <si>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</si>
  <si>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</si>
  <si>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</si>
  <si>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</si>
  <si>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</si>
  <si>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</si>
  <si>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</si>
  <si>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</si>
  <si>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</si>
  <si>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</si>
  <si>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</si>
  <si>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</si>
  <si>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</si>
  <si>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</si>
  <si>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</si>
  <si>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</si>
  <si>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</si>
  <si>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</si>
  <si>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</si>
  <si>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</si>
  <si>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</si>
  <si>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</si>
  <si>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</si>
  <si>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</si>
  <si>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</si>
  <si>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</si>
  <si>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</si>
  <si>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</si>
  <si>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</si>
  <si>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</si>
  <si>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</si>
  <si>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</si>
  <si>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</si>
  <si>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</si>
  <si>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</si>
  <si>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</si>
  <si>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</si>
  <si>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</si>
  <si>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</si>
  <si>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</si>
  <si>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</si>
  <si>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</si>
  <si>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</si>
  <si>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</si>
  <si>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</si>
  <si>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</si>
  <si>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</si>
  <si>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</si>
  <si>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</si>
  <si>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</si>
  <si>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</si>
  <si>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</si>
  <si>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</si>
  <si>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</si>
  <si>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</si>
  <si>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</si>
  <si>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</si>
  <si>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</si>
  <si>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</si>
  <si>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</si>
  <si>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</si>
  <si>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</si>
  <si>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</si>
  <si>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</si>
  <si>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</si>
  <si>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</si>
  <si>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</si>
  <si>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</si>
  <si>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</si>
  <si>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</si>
  <si>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</si>
  <si>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</si>
  <si>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</si>
  <si>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</si>
  <si>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</si>
  <si>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</si>
  <si>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</si>
  <si>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</si>
  <si>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</si>
  <si>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</si>
  <si>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</si>
  <si>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</si>
  <si>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</si>
  <si>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</si>
  <si>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</si>
  <si>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</si>
  <si>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</si>
  <si>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</si>
  <si>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</si>
  <si>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</si>
  <si>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</si>
  <si>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</si>
  <si>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</si>
  <si>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</si>
  <si>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</si>
  <si>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</si>
  <si>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</si>
  <si>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</si>
  <si>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</si>
  <si>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</si>
  <si>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</si>
  <si>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</si>
  <si>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</si>
  <si>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</si>
  <si>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</si>
  <si>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</si>
  <si>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</si>
  <si>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</si>
  <si>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</si>
  <si>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</si>
  <si>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</si>
  <si>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</si>
  <si>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</si>
  <si>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</si>
  <si>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</si>
  <si>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</si>
  <si>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</si>
  <si>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</si>
  <si>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</si>
  <si>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</si>
  <si>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</si>
  <si>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</si>
  <si>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</si>
  <si>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</si>
  <si>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</si>
  <si>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</si>
  <si>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</si>
  <si>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</si>
  <si>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</si>
  <si>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</si>
  <si>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</si>
  <si>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</si>
  <si>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</si>
  <si>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</si>
  <si>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</si>
  <si>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</si>
  <si>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</si>
  <si>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</si>
  <si>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</si>
  <si>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</si>
  <si>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</si>
  <si>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</si>
  <si>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</si>
  <si>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</si>
  <si>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</si>
  <si>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</si>
  <si>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</si>
  <si>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</si>
  <si>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</si>
  <si>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</si>
  <si>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</si>
  <si>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</si>
  <si>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</si>
  <si>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</si>
  <si>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</si>
  <si>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</si>
  <si>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</si>
  <si>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</si>
  <si>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</si>
  <si>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</si>
  <si>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</si>
  <si>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</si>
  <si>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</si>
  <si>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</si>
  <si>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</si>
  <si>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</si>
  <si>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</si>
  <si>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</si>
  <si>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</si>
  <si>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</si>
  <si>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</si>
  <si>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</si>
  <si>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</si>
  <si>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</si>
  <si>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</si>
  <si>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</si>
  <si>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</si>
  <si>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</si>
  <si>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</si>
  <si>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</si>
  <si>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</si>
  <si>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</si>
  <si>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</si>
  <si>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</si>
  <si>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</si>
  <si>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</si>
  <si>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</si>
  <si>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</si>
  <si>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</si>
  <si>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</si>
  <si>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</si>
  <si>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</si>
  <si>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</si>
  <si>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</si>
  <si>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</si>
  <si>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</si>
  <si>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</si>
  <si>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</si>
  <si>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</si>
  <si>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</si>
  <si>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</si>
  <si>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</si>
  <si>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</si>
  <si>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</si>
  <si>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</si>
  <si>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</si>
  <si>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</si>
  <si>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</si>
  <si>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</si>
  <si>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</si>
  <si>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</si>
  <si>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</si>
  <si>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</si>
  <si>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</si>
  <si>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</si>
  <si>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</si>
  <si>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</si>
  <si>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</si>
  <si>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</si>
  <si>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</si>
  <si>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</si>
  <si>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</si>
  <si>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</si>
  <si>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</si>
  <si>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</si>
  <si>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</si>
  <si>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</si>
  <si>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</si>
  <si>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</si>
  <si>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</si>
  <si>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</si>
  <si>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</si>
  <si>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</si>
  <si>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</si>
  <si>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</si>
  <si>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</si>
  <si>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</si>
  <si>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</si>
  <si>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</si>
  <si>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</si>
  <si>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</si>
  <si>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</si>
  <si>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</si>
  <si>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</si>
  <si>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</si>
  <si>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</si>
  <si>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</si>
  <si>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</si>
  <si>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</si>
  <si>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</si>
  <si>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</si>
  <si>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</si>
  <si>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</si>
  <si>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</si>
  <si>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</si>
  <si>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</si>
  <si>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</si>
  <si>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</si>
  <si>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</si>
  <si>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</si>
  <si>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</si>
  <si>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</si>
  <si>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</si>
  <si>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</si>
  <si>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</si>
  <si>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</si>
  <si>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</si>
  <si>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</si>
  <si>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</si>
  <si>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</si>
  <si>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</si>
  <si>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</si>
  <si>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</si>
  <si>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</si>
  <si>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</si>
  <si>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</si>
  <si>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</si>
  <si>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</si>
  <si>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</si>
  <si>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</si>
  <si>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</si>
  <si>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</si>
  <si>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</si>
  <si>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</si>
  <si>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</si>
  <si>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</si>
  <si>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</si>
  <si>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</si>
  <si>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</si>
  <si>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</si>
  <si>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</si>
  <si>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</si>
  <si>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</si>
  <si>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</si>
  <si>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</si>
  <si>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</si>
  <si>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</si>
  <si>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</si>
  <si>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</si>
  <si>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</si>
  <si>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</si>
  <si>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</si>
  <si>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</si>
  <si>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</si>
  <si>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</si>
  <si>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</si>
  <si>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</si>
  <si>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</si>
  <si>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</si>
  <si>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</si>
  <si>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</si>
  <si>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</si>
  <si>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</si>
  <si>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</si>
  <si>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</si>
  <si>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</si>
  <si>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</si>
  <si>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</si>
  <si>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</si>
  <si>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</si>
  <si>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</si>
  <si>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</si>
  <si>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</si>
  <si>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</si>
  <si>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</si>
  <si>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</si>
  <si>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</si>
  <si>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</si>
  <si>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</si>
  <si>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</si>
  <si>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</si>
  <si>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</si>
  <si>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</si>
  <si>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</si>
  <si>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</si>
  <si>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</si>
  <si>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</si>
  <si>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</si>
  <si>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</si>
  <si>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</si>
  <si>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</si>
  <si>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</si>
  <si>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</si>
  <si>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</si>
  <si>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</si>
  <si>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</si>
  <si>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</si>
  <si>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</si>
  <si>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</si>
  <si>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</si>
  <si>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</si>
  <si>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</si>
  <si>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</si>
  <si>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</si>
  <si>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</si>
  <si>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</si>
  <si>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</si>
  <si>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</si>
  <si>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</si>
  <si>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</si>
  <si>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</si>
  <si>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</si>
  <si>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</si>
  <si>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</si>
  <si>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</si>
  <si>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</si>
  <si>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</si>
  <si>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</si>
  <si>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</si>
  <si>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</si>
  <si>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</si>
  <si>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</si>
  <si>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</si>
  <si>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</si>
  <si>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</si>
  <si>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</si>
  <si>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</si>
  <si>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</si>
  <si>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</si>
  <si>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</si>
  <si>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</si>
  <si>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</si>
  <si>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</si>
  <si>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</si>
  <si>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</si>
  <si>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</si>
  <si>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</si>
  <si>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</si>
  <si>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</si>
  <si>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</si>
  <si>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</si>
  <si>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</si>
  <si>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</si>
  <si>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</si>
  <si>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</si>
  <si>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</si>
  <si>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</si>
  <si>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</si>
  <si>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</si>
  <si>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</si>
  <si>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</si>
  <si>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</si>
  <si>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</si>
  <si>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</si>
  <si>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</si>
  <si>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</si>
  <si>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</si>
  <si>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</si>
  <si>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</si>
  <si>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</si>
  <si>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</si>
  <si>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</si>
  <si>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</si>
  <si>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</si>
  <si>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</si>
  <si>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</si>
  <si>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</si>
  <si>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</si>
  <si>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</si>
  <si>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</si>
  <si>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</si>
  <si>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</si>
  <si>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</si>
  <si>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</si>
  <si>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Cut-off Date: 30/06/2025</t>
  </si>
  <si>
    <t>Reporting Date: 30/06/2025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</si>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</sst>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X16" sqref="X1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1674</v>
      </c>
      <c r="G9" s="6"/>
      <c r="H9" s="6"/>
      <c r="I9" s="6"/>
      <c r="J9" s="7"/>
    </row>
    <row r="10" spans="2:10" ht="21" x14ac:dyDescent="0.3">
      <c r="B10" s="5"/>
      <c r="C10" s="6"/>
      <c r="D10" s="6"/>
      <c r="E10" s="6"/>
      <c r="F10" s="11" t="s">
        <v>1673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I13" sqref="I1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30/06/2025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31594.814439999998</v>
      </c>
      <c r="F38" s="39"/>
      <c r="H38" s="20"/>
      <c r="L38" s="20"/>
      <c r="M38" s="20"/>
    </row>
    <row r="39" spans="1:14" x14ac:dyDescent="0.3">
      <c r="A39" s="22" t="s">
        <v>62</v>
      </c>
      <c r="B39" s="39" t="s">
        <v>63</v>
      </c>
      <c r="C39" s="22">
        <v>20371.266255999999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0.37192613867374291</v>
      </c>
      <c r="E45" s="96"/>
      <c r="F45" s="96">
        <v>0.17902381421366287</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11223.548183999999</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27938.649437</v>
      </c>
      <c r="E53" s="46"/>
      <c r="F53" s="103">
        <f>IF($C$58=0,"",IF(C53="[for completion]","",C53/$C$58))</f>
        <v>0.88427958613451496</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3656.1650030000001</v>
      </c>
      <c r="E56" s="46"/>
      <c r="F56" s="103">
        <f>IF($C$58=0,"",IF(C56="[for completion]","",C56/$C$58))</f>
        <v>0.11572041386548494</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31594.814440000002</v>
      </c>
      <c r="D58" s="46"/>
      <c r="E58" s="46"/>
      <c r="F58" s="104">
        <f>SUM(F53:F57)</f>
        <v>0.99999999999999989</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21.88</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57.85</v>
      </c>
      <c r="D70" s="97" t="s">
        <v>766</v>
      </c>
      <c r="E70" s="18"/>
      <c r="F70" s="103">
        <f t="shared" ref="F70:F76" si="1">IF($C$77=0,"",IF(C70="[for completion]","",C70/$C$77))</f>
        <v>2.0706075380852195E-3</v>
      </c>
      <c r="G70" s="103" t="str">
        <f>IF($D$77=0,"",IF(D70="[Mark as ND1 if not relevant]","",D70/$D$77))</f>
        <v/>
      </c>
      <c r="H70" s="20"/>
      <c r="L70" s="20"/>
      <c r="M70" s="20"/>
      <c r="N70" s="51"/>
    </row>
    <row r="71" spans="1:14" x14ac:dyDescent="0.3">
      <c r="A71" s="22" t="s">
        <v>106</v>
      </c>
      <c r="B71" s="18" t="s">
        <v>1083</v>
      </c>
      <c r="C71" s="97">
        <v>101.46</v>
      </c>
      <c r="D71" s="97" t="s">
        <v>766</v>
      </c>
      <c r="E71" s="18"/>
      <c r="F71" s="103">
        <f t="shared" si="1"/>
        <v>3.6315270667956153E-3</v>
      </c>
      <c r="G71" s="103" t="str">
        <f t="shared" ref="G71:G76" si="2">IF($D$77=0,"",IF(D71="[Mark as ND1 if not relevant]","",D71/$D$77))</f>
        <v/>
      </c>
      <c r="H71" s="20"/>
      <c r="L71" s="20"/>
      <c r="M71" s="20"/>
      <c r="N71" s="51"/>
    </row>
    <row r="72" spans="1:14" x14ac:dyDescent="0.3">
      <c r="A72" s="22" t="s">
        <v>107</v>
      </c>
      <c r="B72" s="18" t="s">
        <v>1084</v>
      </c>
      <c r="C72" s="97">
        <v>172.27</v>
      </c>
      <c r="D72" s="97" t="s">
        <v>766</v>
      </c>
      <c r="E72" s="18"/>
      <c r="F72" s="103">
        <f t="shared" si="1"/>
        <v>6.1660079617275841E-3</v>
      </c>
      <c r="G72" s="103" t="str">
        <f t="shared" si="2"/>
        <v/>
      </c>
      <c r="H72" s="20"/>
      <c r="L72" s="20"/>
      <c r="M72" s="20"/>
      <c r="N72" s="51"/>
    </row>
    <row r="73" spans="1:14" x14ac:dyDescent="0.3">
      <c r="A73" s="22" t="s">
        <v>108</v>
      </c>
      <c r="B73" s="18" t="s">
        <v>1085</v>
      </c>
      <c r="C73" s="97">
        <v>200.72</v>
      </c>
      <c r="D73" s="97" t="s">
        <v>766</v>
      </c>
      <c r="E73" s="18"/>
      <c r="F73" s="103">
        <f t="shared" si="1"/>
        <v>7.1843101995586033E-3</v>
      </c>
      <c r="G73" s="103" t="str">
        <f t="shared" si="2"/>
        <v/>
      </c>
      <c r="H73" s="20"/>
      <c r="L73" s="20"/>
      <c r="M73" s="20"/>
      <c r="N73" s="51"/>
    </row>
    <row r="74" spans="1:14" x14ac:dyDescent="0.3">
      <c r="A74" s="22" t="s">
        <v>109</v>
      </c>
      <c r="B74" s="18" t="s">
        <v>1086</v>
      </c>
      <c r="C74" s="97">
        <v>245.32</v>
      </c>
      <c r="D74" s="97" t="s">
        <v>766</v>
      </c>
      <c r="E74" s="18"/>
      <c r="F74" s="103">
        <f t="shared" si="1"/>
        <v>8.7806644985836818E-3</v>
      </c>
      <c r="G74" s="103" t="str">
        <f t="shared" si="2"/>
        <v/>
      </c>
      <c r="H74" s="20"/>
      <c r="L74" s="20"/>
      <c r="M74" s="20"/>
      <c r="N74" s="51"/>
    </row>
    <row r="75" spans="1:14" x14ac:dyDescent="0.3">
      <c r="A75" s="22" t="s">
        <v>110</v>
      </c>
      <c r="B75" s="18" t="s">
        <v>1087</v>
      </c>
      <c r="C75" s="97">
        <v>1948.89</v>
      </c>
      <c r="D75" s="97" t="s">
        <v>766</v>
      </c>
      <c r="E75" s="18"/>
      <c r="F75" s="103">
        <f t="shared" si="1"/>
        <v>6.9756029816748541E-2</v>
      </c>
      <c r="G75" s="103" t="str">
        <f t="shared" si="2"/>
        <v/>
      </c>
      <c r="H75" s="20"/>
      <c r="L75" s="20"/>
      <c r="M75" s="20"/>
      <c r="N75" s="51"/>
    </row>
    <row r="76" spans="1:14" x14ac:dyDescent="0.3">
      <c r="A76" s="22" t="s">
        <v>111</v>
      </c>
      <c r="B76" s="18" t="s">
        <v>1088</v>
      </c>
      <c r="C76" s="97">
        <v>25212.15</v>
      </c>
      <c r="D76" s="97" t="s">
        <v>766</v>
      </c>
      <c r="E76" s="18"/>
      <c r="F76" s="103">
        <f t="shared" si="1"/>
        <v>0.90241085291850065</v>
      </c>
      <c r="G76" s="103" t="str">
        <f t="shared" si="2"/>
        <v/>
      </c>
      <c r="H76" s="20"/>
      <c r="L76" s="20"/>
      <c r="M76" s="20"/>
      <c r="N76" s="51"/>
    </row>
    <row r="77" spans="1:14" x14ac:dyDescent="0.3">
      <c r="A77" s="22" t="s">
        <v>112</v>
      </c>
      <c r="B77" s="55" t="s">
        <v>91</v>
      </c>
      <c r="C77" s="99">
        <f>SUM(C70:C76)</f>
        <v>27938.660000000003</v>
      </c>
      <c r="D77" s="99">
        <f>SUM(D70:D76)</f>
        <v>0</v>
      </c>
      <c r="E77" s="39"/>
      <c r="F77" s="104">
        <f>SUM(F70:F76)</f>
        <v>0.99999999999999989</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2.5299999999999998</v>
      </c>
      <c r="D89" s="101">
        <v>3.4857995858132811</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3856.0253708999999</v>
      </c>
      <c r="D93" s="97">
        <v>172.57</v>
      </c>
      <c r="E93" s="18"/>
      <c r="F93" s="103">
        <f>IF($C$100=0,"",IF(C93="[for completion]","",IF(C93="","",C93/$C$100)))</f>
        <v>0.18928746610038766</v>
      </c>
      <c r="G93" s="103">
        <f>IF($D$100=0,"",IF(D93="[Mark as ND1 if not relevant]","",IF(D93="","",D93/$D$100)))</f>
        <v>8.4712456176915078E-3</v>
      </c>
      <c r="H93" s="20"/>
      <c r="L93" s="20"/>
      <c r="M93" s="20"/>
      <c r="N93" s="51"/>
    </row>
    <row r="94" spans="1:14" x14ac:dyDescent="0.3">
      <c r="A94" s="22" t="s">
        <v>134</v>
      </c>
      <c r="B94" s="18" t="s">
        <v>1083</v>
      </c>
      <c r="C94" s="97">
        <v>4534.4351823799998</v>
      </c>
      <c r="D94" s="97">
        <v>3940.8701709000002</v>
      </c>
      <c r="E94" s="18"/>
      <c r="F94" s="103">
        <f t="shared" ref="F94:F99" si="5">IF($C$100=0,"",IF(C94="[for completion]","",IF(C94="","",C94/$C$100)))</f>
        <v>0.22258975585236582</v>
      </c>
      <c r="G94" s="103">
        <f t="shared" ref="G94:G99" si="6">IF($D$100=0,"",IF(D94="[Mark as ND1 if not relevant]","",IF(D94="","",D94/$D$100)))</f>
        <v>0.19345239129123146</v>
      </c>
      <c r="H94" s="20"/>
      <c r="L94" s="20"/>
      <c r="M94" s="20"/>
      <c r="N94" s="51"/>
    </row>
    <row r="95" spans="1:14" x14ac:dyDescent="0.3">
      <c r="A95" s="22" t="s">
        <v>135</v>
      </c>
      <c r="B95" s="18" t="s">
        <v>1084</v>
      </c>
      <c r="C95" s="97">
        <v>6765.4426139999996</v>
      </c>
      <c r="D95" s="97">
        <v>4346.76038238</v>
      </c>
      <c r="E95" s="18"/>
      <c r="F95" s="103">
        <f t="shared" si="5"/>
        <v>0.33210712230162182</v>
      </c>
      <c r="G95" s="103">
        <f t="shared" si="6"/>
        <v>0.21337703448103171</v>
      </c>
      <c r="H95" s="20"/>
      <c r="L95" s="20"/>
      <c r="M95" s="20"/>
      <c r="N95" s="51"/>
    </row>
    <row r="96" spans="1:14" x14ac:dyDescent="0.3">
      <c r="A96" s="22" t="s">
        <v>136</v>
      </c>
      <c r="B96" s="18" t="s">
        <v>1085</v>
      </c>
      <c r="C96" s="97">
        <v>2339.9825129999999</v>
      </c>
      <c r="D96" s="97">
        <v>6727.7826139999997</v>
      </c>
      <c r="E96" s="18"/>
      <c r="F96" s="103">
        <f t="shared" si="5"/>
        <v>0.11486681699441394</v>
      </c>
      <c r="G96" s="103">
        <f t="shared" si="6"/>
        <v>0.33025843997003312</v>
      </c>
      <c r="H96" s="20"/>
      <c r="L96" s="20"/>
      <c r="M96" s="20"/>
      <c r="N96" s="51"/>
    </row>
    <row r="97" spans="1:14" x14ac:dyDescent="0.3">
      <c r="A97" s="22" t="s">
        <v>137</v>
      </c>
      <c r="B97" s="18" t="s">
        <v>1086</v>
      </c>
      <c r="C97" s="97">
        <v>1201.4474319600001</v>
      </c>
      <c r="D97" s="97">
        <v>2397.8125129999999</v>
      </c>
      <c r="E97" s="18"/>
      <c r="F97" s="103">
        <f t="shared" si="5"/>
        <v>5.8977552835822379E-2</v>
      </c>
      <c r="G97" s="103">
        <f t="shared" si="6"/>
        <v>0.11770561941703142</v>
      </c>
      <c r="H97" s="20"/>
      <c r="L97" s="20"/>
      <c r="M97" s="20"/>
    </row>
    <row r="98" spans="1:14" x14ac:dyDescent="0.3">
      <c r="A98" s="22" t="s">
        <v>138</v>
      </c>
      <c r="B98" s="18" t="s">
        <v>1087</v>
      </c>
      <c r="C98" s="97">
        <v>1673.9331440000001</v>
      </c>
      <c r="D98" s="97">
        <v>2785.4705759600001</v>
      </c>
      <c r="E98" s="18"/>
      <c r="F98" s="103">
        <f t="shared" si="5"/>
        <v>8.2171285915388359E-2</v>
      </c>
      <c r="G98" s="103">
        <f t="shared" si="6"/>
        <v>0.13673526922298077</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20371.26625624</v>
      </c>
      <c r="D100" s="99">
        <f>SUM(D93:D99)</f>
        <v>20371.26625624</v>
      </c>
      <c r="E100" s="39"/>
      <c r="F100" s="104">
        <f>SUM(F93:F99)</f>
        <v>0.99999999999999989</v>
      </c>
      <c r="G100" s="104">
        <f>SUM(G93:G99)</f>
        <v>0.99999999999999989</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31594.814439999998</v>
      </c>
      <c r="D119" s="97">
        <f>C38</f>
        <v>31594.814439999998</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31594.814439999998</v>
      </c>
      <c r="D130" s="97">
        <f>SUM(D112:D129)</f>
        <v>31594.814439999998</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7773.102026810001</v>
      </c>
      <c r="D138" s="97">
        <v>7683.6851809</v>
      </c>
      <c r="E138" s="47"/>
      <c r="F138" s="103">
        <f t="shared" ref="F138:F155" si="11">IF($C$156=0,"",IF(C138="[for completion]","",IF(C138="","",C138/$C$156)))</f>
        <v>0.38211799472767261</v>
      </c>
      <c r="G138" s="103">
        <f t="shared" ref="G138:G155" si="12">IF($D$156=0,"",IF(D138="[for completion]","",IF(D138="","",D138/$D$156)))</f>
        <v>0.37718250226818284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639.08045976999995</v>
      </c>
      <c r="D142" s="97">
        <v>623.42809044000001</v>
      </c>
      <c r="E142" s="47"/>
      <c r="F142" s="103">
        <f t="shared" si="11"/>
        <v>3.1416562257213836E-2</v>
      </c>
      <c r="G142" s="103">
        <f t="shared" si="12"/>
        <v>3.0603305783656692E-2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10475</v>
      </c>
      <c r="D145" s="97">
        <v>10475</v>
      </c>
      <c r="E145" s="39"/>
      <c r="F145" s="103">
        <f t="shared" si="11"/>
        <v>0.51494062228526161</v>
      </c>
      <c r="G145" s="103">
        <f t="shared" si="12"/>
        <v>0.51420465808262472</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1454.96871818</v>
      </c>
      <c r="D154" s="97">
        <v>1589.1529849000001</v>
      </c>
      <c r="E154" s="39"/>
      <c r="F154" s="103">
        <f t="shared" si="11"/>
        <v>7.1524820729851904E-2</v>
      </c>
      <c r="G154" s="103">
        <f t="shared" si="12"/>
        <v>7.800953386553576E-2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20342.151204760001</v>
      </c>
      <c r="D156" s="97">
        <f>SUM(D138:D155)</f>
        <v>20371.26625624</v>
      </c>
      <c r="E156" s="39"/>
      <c r="F156" s="96">
        <f>SUM(F138:F155)</f>
        <v>0.99999999999999989</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11187.745502250002</v>
      </c>
      <c r="D164" s="97">
        <v>11216.158729340001</v>
      </c>
      <c r="E164" s="59"/>
      <c r="F164" s="103">
        <f>IF($C$167=0,"",IF(C164="[for completion]","",IF(C164="","",C164/$C$167)))</f>
        <v>0.54997848504990476</v>
      </c>
      <c r="G164" s="103">
        <f>IF($D$167=0,"",IF(D164="[for completion]","",IF(D164="","",D164/$D$167)))</f>
        <v>0.55058721378718112</v>
      </c>
      <c r="H164" s="20"/>
      <c r="L164" s="20"/>
      <c r="M164" s="20"/>
      <c r="N164" s="51"/>
    </row>
    <row r="165" spans="1:14" x14ac:dyDescent="0.3">
      <c r="A165" s="22" t="s">
        <v>213</v>
      </c>
      <c r="B165" s="20" t="s">
        <v>214</v>
      </c>
      <c r="C165" s="97">
        <v>9154.405702510001</v>
      </c>
      <c r="D165" s="97">
        <v>9155.1075268999994</v>
      </c>
      <c r="E165" s="59"/>
      <c r="F165" s="103">
        <f>IF($C$167=0,"",IF(C165="[for completion]","",IF(C165="","",C165/$C$167)))</f>
        <v>0.45002151495009518</v>
      </c>
      <c r="G165" s="103">
        <f>IF($D$167=0,"",IF(D165="[for completion]","",IF(D165="","",D165/$D$167)))</f>
        <v>0.44941278621281894</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20342.151204760004</v>
      </c>
      <c r="D167" s="106">
        <f>SUM(D164:D166)</f>
        <v>20371.26625624</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3656.1650030000001</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3656.1650030000001</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3656.1650030000001</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3656.1650030000001</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3656.1650030000001</v>
      </c>
      <c r="E217" s="59"/>
      <c r="F217" s="103">
        <f>IF($C$38=0,"",IF(C217="[for completion]","",IF(C217="","",C217/$C$38)))</f>
        <v>0.11572041386548496</v>
      </c>
      <c r="G217" s="103">
        <f>IF($C$39=0,"",IF(C217="[for completion]","",IF(C217="","",C217/$C$39)))</f>
        <v>0.179476570432785</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3656.1650030000001</v>
      </c>
      <c r="E220" s="59"/>
      <c r="F220" s="96">
        <f>SUM(F217:F219)</f>
        <v>0.11572041386548496</v>
      </c>
      <c r="G220" s="96">
        <f>SUM(G217:G219)</f>
        <v>0.179476570432785</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27900.253216000001</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515" zoomScale="80" zoomScaleNormal="80" workbookViewId="0">
      <selection activeCell="B88" sqref="B88"/>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27938.65</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27938.65</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169741</v>
      </c>
      <c r="D28" s="98">
        <v>0</v>
      </c>
      <c r="F28" s="98">
        <f>IF(AND(C28="[For completion]",D28="[For completion]"),"[For completion]",SUM(C28:D28))</f>
        <v>169741</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3.5750000000000002E-4</v>
      </c>
      <c r="D36" s="94">
        <v>0</v>
      </c>
      <c r="E36" s="111"/>
      <c r="F36" s="94">
        <f>IF(AND(C36="[For completion]",D36="[For completion]"),"[For completion]",SUM(C36:D36))</f>
        <v>3.5750000000000002E-4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0.12752484462167793</v>
      </c>
      <c r="D99" s="94">
        <v>0</v>
      </c>
      <c r="E99" s="94"/>
      <c r="F99" s="94">
        <v>0.12752484462167793</v>
      </c>
      <c r="G99" s="22"/>
    </row>
    <row r="100" spans="1:7" x14ac:dyDescent="0.3">
      <c r="A100" s="22" t="s">
        <v>526</v>
      </c>
      <c r="B100" s="39" t="s">
        <v>1676</v>
      </c>
      <c r="C100" s="94">
        <v>5.5380935172223249E-2</v>
      </c>
      <c r="D100" s="94">
        <v>0</v>
      </c>
      <c r="E100" s="94"/>
      <c r="F100" s="94">
        <v>5.5380935172223249E-2</v>
      </c>
      <c r="G100" s="22"/>
    </row>
    <row r="101" spans="1:7" x14ac:dyDescent="0.3">
      <c r="A101" s="22" t="s">
        <v>527</v>
      </c>
      <c r="B101" s="39" t="s">
        <v>1677</v>
      </c>
      <c r="C101" s="94">
        <v>0.21596844070486967</v>
      </c>
      <c r="D101" s="94">
        <v>0</v>
      </c>
      <c r="E101" s="94"/>
      <c r="F101" s="94">
        <v>0.21596844070486967</v>
      </c>
      <c r="G101" s="22"/>
    </row>
    <row r="102" spans="1:7" x14ac:dyDescent="0.3">
      <c r="A102" s="22" t="s">
        <v>528</v>
      </c>
      <c r="B102" s="39" t="s">
        <v>1678</v>
      </c>
      <c r="C102" s="94">
        <v>1.6754451204899729E-2</v>
      </c>
      <c r="D102" s="94">
        <v>0</v>
      </c>
      <c r="E102" s="94"/>
      <c r="F102" s="94">
        <v>1.6754451204899729E-2</v>
      </c>
      <c r="G102" s="22"/>
    </row>
    <row r="103" spans="1:7" x14ac:dyDescent="0.3">
      <c r="A103" s="22" t="s">
        <v>529</v>
      </c>
      <c r="B103" s="39" t="s">
        <v>1679</v>
      </c>
      <c r="C103" s="94">
        <v>7.3340165941937596E-2</v>
      </c>
      <c r="D103" s="94">
        <v>0</v>
      </c>
      <c r="E103" s="94"/>
      <c r="F103" s="94">
        <v>7.3340165941937596E-2</v>
      </c>
      <c r="G103" s="22"/>
    </row>
    <row r="104" spans="1:7" x14ac:dyDescent="0.3">
      <c r="A104" s="22" t="s">
        <v>530</v>
      </c>
      <c r="B104" s="39" t="s">
        <v>1680</v>
      </c>
      <c r="C104" s="94">
        <v>1.7138240154120334E-2</v>
      </c>
      <c r="D104" s="94">
        <v>0</v>
      </c>
      <c r="E104" s="94"/>
      <c r="F104" s="94">
        <v>1.7138240154120334E-2</v>
      </c>
      <c r="G104" s="22"/>
    </row>
    <row r="105" spans="1:7" x14ac:dyDescent="0.3">
      <c r="A105" s="22" t="s">
        <v>531</v>
      </c>
      <c r="B105" s="39" t="s">
        <v>1681</v>
      </c>
      <c r="C105" s="94">
        <v>0.21967135216606787</v>
      </c>
      <c r="D105" s="94">
        <v>0</v>
      </c>
      <c r="E105" s="94"/>
      <c r="F105" s="94">
        <v>0.21967135216606787</v>
      </c>
      <c r="G105" s="22"/>
    </row>
    <row r="106" spans="1:7" x14ac:dyDescent="0.3">
      <c r="A106" s="22" t="s">
        <v>532</v>
      </c>
      <c r="B106" s="39" t="s">
        <v>1682</v>
      </c>
      <c r="C106" s="94">
        <v>8.5236445236382616E-2</v>
      </c>
      <c r="D106" s="94">
        <v>0</v>
      </c>
      <c r="E106" s="94"/>
      <c r="F106" s="94">
        <v>8.5236445236382616E-2</v>
      </c>
      <c r="G106" s="22"/>
    </row>
    <row r="107" spans="1:7" x14ac:dyDescent="0.3">
      <c r="A107" s="22" t="s">
        <v>533</v>
      </c>
      <c r="B107" s="39" t="s">
        <v>1683</v>
      </c>
      <c r="C107" s="94">
        <v>5.6242124871618344E-2</v>
      </c>
      <c r="D107" s="94">
        <v>0</v>
      </c>
      <c r="E107" s="94"/>
      <c r="F107" s="94">
        <v>5.6242124871618344E-2</v>
      </c>
      <c r="G107" s="22"/>
    </row>
    <row r="108" spans="1:7" x14ac:dyDescent="0.3">
      <c r="A108" s="22" t="s">
        <v>534</v>
      </c>
      <c r="B108" s="39" t="s">
        <v>1684</v>
      </c>
      <c r="C108" s="94">
        <v>2.585806894580616E-2</v>
      </c>
      <c r="D108" s="94">
        <v>0</v>
      </c>
      <c r="E108" s="94"/>
      <c r="F108" s="94">
        <v>2.585806894580616E-2</v>
      </c>
      <c r="G108" s="22"/>
    </row>
    <row r="109" spans="1:7" x14ac:dyDescent="0.3">
      <c r="A109" s="22" t="s">
        <v>535</v>
      </c>
      <c r="B109" s="39" t="s">
        <v>1685</v>
      </c>
      <c r="C109" s="94">
        <v>5.8731161617193946E-2</v>
      </c>
      <c r="D109" s="94">
        <v>0</v>
      </c>
      <c r="E109" s="94"/>
      <c r="F109" s="94">
        <v>5.8731161617193946E-2</v>
      </c>
      <c r="G109" s="22"/>
    </row>
    <row r="110" spans="1:7" x14ac:dyDescent="0.3">
      <c r="A110" s="22" t="s">
        <v>536</v>
      </c>
      <c r="B110" s="39" t="s">
        <v>1686</v>
      </c>
      <c r="C110" s="94">
        <v>4.8153769363202578E-2</v>
      </c>
      <c r="D110" s="94">
        <v>0</v>
      </c>
      <c r="E110" s="94"/>
      <c r="F110" s="94">
        <v>4.8153769363202578E-2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0.95261464752998148</v>
      </c>
      <c r="D150" s="94">
        <v>0</v>
      </c>
      <c r="E150" s="95"/>
      <c r="F150" s="94">
        <v>0.95261464752998148</v>
      </c>
    </row>
    <row r="151" spans="1:7" x14ac:dyDescent="0.3">
      <c r="A151" s="22" t="s">
        <v>559</v>
      </c>
      <c r="B151" s="22" t="s">
        <v>560</v>
      </c>
      <c r="C151" s="94">
        <v>4.7384383097821003E-2</v>
      </c>
      <c r="D151" s="94">
        <v>0</v>
      </c>
      <c r="E151" s="95"/>
      <c r="F151" s="94">
        <v>4.7384383097821003E-2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0.1120303449298105</v>
      </c>
      <c r="D160" s="94">
        <v>0</v>
      </c>
      <c r="E160" s="95"/>
      <c r="F160" s="94">
        <v>0.1120303449298105</v>
      </c>
    </row>
    <row r="161" spans="1:7" x14ac:dyDescent="0.3">
      <c r="A161" s="22" t="s">
        <v>571</v>
      </c>
      <c r="B161" s="22" t="s">
        <v>572</v>
      </c>
      <c r="C161" s="94">
        <v>0.88796965507018955</v>
      </c>
      <c r="D161" s="94">
        <v>0</v>
      </c>
      <c r="E161" s="95"/>
      <c r="F161" s="94">
        <v>0.88796965507018955</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4.9308555518952864E-2</v>
      </c>
      <c r="D170" s="94">
        <v>0</v>
      </c>
      <c r="E170" s="95"/>
      <c r="F170" s="94">
        <v>4.9308555518952864E-2</v>
      </c>
    </row>
    <row r="171" spans="1:7" x14ac:dyDescent="0.3">
      <c r="A171" s="22" t="s">
        <v>583</v>
      </c>
      <c r="B171" s="18" t="s">
        <v>1640</v>
      </c>
      <c r="C171" s="94">
        <v>0.14099676255246968</v>
      </c>
      <c r="D171" s="94">
        <v>0</v>
      </c>
      <c r="E171" s="95"/>
      <c r="F171" s="94">
        <v>0.14099676255246968</v>
      </c>
    </row>
    <row r="172" spans="1:7" x14ac:dyDescent="0.3">
      <c r="A172" s="22" t="s">
        <v>584</v>
      </c>
      <c r="B172" s="18" t="s">
        <v>1641</v>
      </c>
      <c r="C172" s="94">
        <v>0.15504818947050197</v>
      </c>
      <c r="D172" s="94">
        <v>0</v>
      </c>
      <c r="E172" s="94"/>
      <c r="F172" s="94">
        <v>0.15504818947050197</v>
      </c>
    </row>
    <row r="173" spans="1:7" x14ac:dyDescent="0.3">
      <c r="A173" s="22" t="s">
        <v>585</v>
      </c>
      <c r="B173" s="18" t="s">
        <v>1642</v>
      </c>
      <c r="C173" s="94">
        <v>0.46042243015216211</v>
      </c>
      <c r="D173" s="94">
        <v>0</v>
      </c>
      <c r="E173" s="94"/>
      <c r="F173" s="94">
        <v>0.46042243015216211</v>
      </c>
    </row>
    <row r="174" spans="1:7" x14ac:dyDescent="0.3">
      <c r="A174" s="22" t="s">
        <v>586</v>
      </c>
      <c r="B174" s="18" t="s">
        <v>1643</v>
      </c>
      <c r="C174" s="94">
        <v>0.19422406230591341</v>
      </c>
      <c r="D174" s="94">
        <v>0</v>
      </c>
      <c r="E174" s="94"/>
      <c r="F174" s="94">
        <v>0.19422406230591341</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164.59576000000001</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9.3346440000000008</v>
      </c>
      <c r="D190" s="98">
        <v>5738</v>
      </c>
      <c r="E190" s="36"/>
      <c r="F190" s="103">
        <f>IF($C$214=0,"",IF(C190="[for completion]","",IF(C190="","",C190/$C$214)))</f>
        <v>3.3411221328772387E-4</v>
      </c>
      <c r="G190" s="103">
        <f>IF($D$214=0,"",IF(D190="[for completion]","",IF(D190="","",D190/$D$214)))</f>
        <v>3.3804443239995048E-2</v>
      </c>
    </row>
    <row r="191" spans="1:7" x14ac:dyDescent="0.3">
      <c r="A191" s="22" t="s">
        <v>605</v>
      </c>
      <c r="B191" s="39" t="s">
        <v>1688</v>
      </c>
      <c r="C191" s="97">
        <v>22.382871000000002</v>
      </c>
      <c r="D191" s="98">
        <v>3008</v>
      </c>
      <c r="E191" s="36"/>
      <c r="F191" s="103">
        <f t="shared" ref="F191:F213" si="1">IF($C$214=0,"",IF(C191="[for completion]","",IF(C191="","",C191/$C$214)))</f>
        <v>8.0114362899577195E-4</v>
      </c>
      <c r="G191" s="103">
        <f t="shared" ref="G191:G213" si="2">IF($D$214=0,"",IF(D191="[for completion]","",IF(D191="","",D191/$D$214)))</f>
        <v>1.7721116288934316E-2</v>
      </c>
    </row>
    <row r="192" spans="1:7" x14ac:dyDescent="0.3">
      <c r="A192" s="22" t="s">
        <v>606</v>
      </c>
      <c r="B192" s="39" t="s">
        <v>1689</v>
      </c>
      <c r="C192" s="97">
        <v>142.42419899999999</v>
      </c>
      <c r="D192" s="98">
        <v>8125</v>
      </c>
      <c r="E192" s="36"/>
      <c r="F192" s="103">
        <f t="shared" si="1"/>
        <v>5.0977481683951971E-3</v>
      </c>
      <c r="G192" s="103">
        <f t="shared" si="2"/>
        <v>4.7867044497204567E-2</v>
      </c>
    </row>
    <row r="193" spans="1:7" x14ac:dyDescent="0.3">
      <c r="A193" s="22" t="s">
        <v>607</v>
      </c>
      <c r="B193" s="39" t="s">
        <v>1690</v>
      </c>
      <c r="C193" s="97">
        <v>526.87349200000006</v>
      </c>
      <c r="D193" s="98">
        <v>13910</v>
      </c>
      <c r="E193" s="36"/>
      <c r="F193" s="103">
        <f t="shared" si="1"/>
        <v>1.8858230537206547E-2</v>
      </c>
      <c r="G193" s="103">
        <f t="shared" si="2"/>
        <v>8.1948380179214214E-2</v>
      </c>
    </row>
    <row r="194" spans="1:7" x14ac:dyDescent="0.3">
      <c r="A194" s="22" t="s">
        <v>608</v>
      </c>
      <c r="B194" s="39" t="s">
        <v>1691</v>
      </c>
      <c r="C194" s="97">
        <v>970.20777199999998</v>
      </c>
      <c r="D194" s="98">
        <v>15479</v>
      </c>
      <c r="E194" s="36"/>
      <c r="F194" s="103">
        <f t="shared" si="1"/>
        <v>3.4726366217273132E-2</v>
      </c>
      <c r="G194" s="103">
        <f t="shared" si="2"/>
        <v>9.1191874679659016E-2</v>
      </c>
    </row>
    <row r="195" spans="1:7" x14ac:dyDescent="0.3">
      <c r="A195" s="22" t="s">
        <v>609</v>
      </c>
      <c r="B195" s="39" t="s">
        <v>1692</v>
      </c>
      <c r="C195" s="97">
        <v>1510.410165</v>
      </c>
      <c r="D195" s="98">
        <v>17226</v>
      </c>
      <c r="E195" s="36"/>
      <c r="F195" s="103">
        <f t="shared" si="1"/>
        <v>5.4061674253504055E-2</v>
      </c>
      <c r="G195" s="103">
        <f t="shared" si="2"/>
        <v>0.10148402566262718</v>
      </c>
    </row>
    <row r="196" spans="1:7" x14ac:dyDescent="0.3">
      <c r="A196" s="22" t="s">
        <v>610</v>
      </c>
      <c r="B196" s="39" t="s">
        <v>1693</v>
      </c>
      <c r="C196" s="97">
        <v>3856.199439</v>
      </c>
      <c r="D196" s="98">
        <v>31051</v>
      </c>
      <c r="E196" s="36"/>
      <c r="F196" s="103">
        <f t="shared" si="1"/>
        <v>0.13802383137944724</v>
      </c>
      <c r="G196" s="103">
        <f t="shared" si="2"/>
        <v>0.18293164291479372</v>
      </c>
    </row>
    <row r="197" spans="1:7" x14ac:dyDescent="0.3">
      <c r="A197" s="22" t="s">
        <v>611</v>
      </c>
      <c r="B197" s="39" t="s">
        <v>1694</v>
      </c>
      <c r="C197" s="97">
        <v>4115.8822550000004</v>
      </c>
      <c r="D197" s="98">
        <v>23681</v>
      </c>
      <c r="E197" s="36"/>
      <c r="F197" s="103">
        <f t="shared" si="1"/>
        <v>0.1473185833171268</v>
      </c>
      <c r="G197" s="103">
        <f t="shared" si="2"/>
        <v>0.13951255147548325</v>
      </c>
    </row>
    <row r="198" spans="1:7" x14ac:dyDescent="0.3">
      <c r="A198" s="22" t="s">
        <v>612</v>
      </c>
      <c r="B198" s="39" t="s">
        <v>1695</v>
      </c>
      <c r="C198" s="97">
        <v>3967.7125030000002</v>
      </c>
      <c r="D198" s="98">
        <v>17755</v>
      </c>
      <c r="E198" s="36"/>
      <c r="F198" s="103">
        <f t="shared" si="1"/>
        <v>0.14201518623170895</v>
      </c>
      <c r="G198" s="103">
        <f t="shared" si="2"/>
        <v>0.1046005384674298</v>
      </c>
    </row>
    <row r="199" spans="1:7" x14ac:dyDescent="0.3">
      <c r="A199" s="22" t="s">
        <v>613</v>
      </c>
      <c r="B199" s="39" t="s">
        <v>1696</v>
      </c>
      <c r="C199" s="97">
        <v>3173.3691749999998</v>
      </c>
      <c r="D199" s="98">
        <v>11630</v>
      </c>
      <c r="E199" s="39"/>
      <c r="F199" s="103">
        <f t="shared" si="1"/>
        <v>0.11358348520182324</v>
      </c>
      <c r="G199" s="103">
        <f t="shared" si="2"/>
        <v>6.8516151077229429E-2</v>
      </c>
    </row>
    <row r="200" spans="1:7" x14ac:dyDescent="0.3">
      <c r="A200" s="22" t="s">
        <v>614</v>
      </c>
      <c r="B200" s="39" t="s">
        <v>1697</v>
      </c>
      <c r="C200" s="97">
        <v>2400.6226459999998</v>
      </c>
      <c r="D200" s="98">
        <v>7434</v>
      </c>
      <c r="E200" s="39"/>
      <c r="F200" s="103">
        <f t="shared" si="1"/>
        <v>8.5924792153154614E-2</v>
      </c>
      <c r="G200" s="103">
        <f t="shared" si="2"/>
        <v>4.3796136466734616E-2</v>
      </c>
    </row>
    <row r="201" spans="1:7" x14ac:dyDescent="0.3">
      <c r="A201" s="22" t="s">
        <v>615</v>
      </c>
      <c r="B201" s="39" t="s">
        <v>1698</v>
      </c>
      <c r="C201" s="97">
        <v>1753.7715089999999</v>
      </c>
      <c r="D201" s="98">
        <v>4703</v>
      </c>
      <c r="E201" s="39"/>
      <c r="F201" s="103">
        <f t="shared" si="1"/>
        <v>6.2772236463751727E-2</v>
      </c>
      <c r="G201" s="103">
        <f t="shared" si="2"/>
        <v>2.7706918187120379E-2</v>
      </c>
    </row>
    <row r="202" spans="1:7" x14ac:dyDescent="0.3">
      <c r="A202" s="22" t="s">
        <v>616</v>
      </c>
      <c r="B202" s="39" t="s">
        <v>1699</v>
      </c>
      <c r="C202" s="97">
        <v>1224.9154410000001</v>
      </c>
      <c r="D202" s="98">
        <v>2894</v>
      </c>
      <c r="E202" s="39"/>
      <c r="F202" s="103">
        <f t="shared" si="1"/>
        <v>4.3843044157101045E-2</v>
      </c>
      <c r="G202" s="103">
        <f t="shared" si="2"/>
        <v>1.7049504833835077E-2</v>
      </c>
    </row>
    <row r="203" spans="1:7" x14ac:dyDescent="0.3">
      <c r="A203" s="22" t="s">
        <v>617</v>
      </c>
      <c r="B203" s="39" t="s">
        <v>1700</v>
      </c>
      <c r="C203" s="97">
        <v>931.37683400000003</v>
      </c>
      <c r="D203" s="98">
        <v>1966</v>
      </c>
      <c r="E203" s="39"/>
      <c r="F203" s="103">
        <f t="shared" si="1"/>
        <v>3.3336501682619382E-2</v>
      </c>
      <c r="G203" s="103">
        <f t="shared" si="2"/>
        <v>1.1582351936185129E-2</v>
      </c>
    </row>
    <row r="204" spans="1:7" x14ac:dyDescent="0.3">
      <c r="A204" s="22" t="s">
        <v>618</v>
      </c>
      <c r="B204" s="39" t="s">
        <v>1701</v>
      </c>
      <c r="C204" s="97">
        <v>1301.3531250000001</v>
      </c>
      <c r="D204" s="98">
        <v>2394</v>
      </c>
      <c r="E204" s="39"/>
      <c r="F204" s="103">
        <f t="shared" si="1"/>
        <v>4.6578956076165939E-2</v>
      </c>
      <c r="G204" s="103">
        <f t="shared" si="2"/>
        <v>1.4103840557084028E-2</v>
      </c>
    </row>
    <row r="205" spans="1:7" x14ac:dyDescent="0.3">
      <c r="A205" s="22" t="s">
        <v>619</v>
      </c>
      <c r="B205" s="39" t="s">
        <v>1702</v>
      </c>
      <c r="C205" s="97">
        <v>766.79808500000001</v>
      </c>
      <c r="D205" s="98">
        <v>1192</v>
      </c>
      <c r="F205" s="103">
        <f t="shared" si="1"/>
        <v>2.7445782112755255E-2</v>
      </c>
      <c r="G205" s="103">
        <f t="shared" si="2"/>
        <v>7.0224636357745038E-3</v>
      </c>
    </row>
    <row r="206" spans="1:7" x14ac:dyDescent="0.3">
      <c r="A206" s="22" t="s">
        <v>620</v>
      </c>
      <c r="B206" s="39" t="s">
        <v>1703</v>
      </c>
      <c r="C206" s="97">
        <v>582.48008300000004</v>
      </c>
      <c r="D206" s="98">
        <v>781</v>
      </c>
      <c r="E206" s="88"/>
      <c r="F206" s="103">
        <f t="shared" si="1"/>
        <v>2.0848541168484527E-2</v>
      </c>
      <c r="G206" s="103">
        <f t="shared" si="2"/>
        <v>4.6011276002851402E-3</v>
      </c>
    </row>
    <row r="207" spans="1:7" x14ac:dyDescent="0.3">
      <c r="A207" s="22" t="s">
        <v>621</v>
      </c>
      <c r="B207" s="39" t="s">
        <v>1704</v>
      </c>
      <c r="C207" s="97">
        <v>404.58995299999998</v>
      </c>
      <c r="D207" s="98">
        <v>479</v>
      </c>
      <c r="E207" s="88"/>
      <c r="F207" s="103">
        <f t="shared" si="1"/>
        <v>1.448137118788956E-2</v>
      </c>
      <c r="G207" s="103">
        <f t="shared" si="2"/>
        <v>2.821946377127506E-3</v>
      </c>
    </row>
    <row r="208" spans="1:7" x14ac:dyDescent="0.3">
      <c r="A208" s="22" t="s">
        <v>622</v>
      </c>
      <c r="B208" s="39" t="s">
        <v>1705</v>
      </c>
      <c r="C208" s="97">
        <v>277.94524699999999</v>
      </c>
      <c r="D208" s="98">
        <v>295</v>
      </c>
      <c r="E208" s="88"/>
      <c r="F208" s="103">
        <f t="shared" si="1"/>
        <v>9.9484138493094194E-3</v>
      </c>
      <c r="G208" s="103">
        <f t="shared" si="2"/>
        <v>1.7379419232831197E-3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27938.649437999997</v>
      </c>
      <c r="D214" s="46">
        <f>SUM(D190:D213)</f>
        <v>169741</v>
      </c>
      <c r="E214" s="88"/>
      <c r="F214" s="112">
        <f>SUM(F190:F213)</f>
        <v>1.0000000000000002</v>
      </c>
      <c r="G214" s="112">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0.57246300000000006</v>
      </c>
      <c r="F216" s="111"/>
      <c r="G216" s="111"/>
    </row>
    <row r="217" spans="1:7" x14ac:dyDescent="0.3">
      <c r="F217" s="111"/>
      <c r="G217" s="111"/>
    </row>
    <row r="218" spans="1:7" x14ac:dyDescent="0.3">
      <c r="B218" s="39" t="s">
        <v>632</v>
      </c>
      <c r="F218" s="111"/>
      <c r="G218" s="111"/>
    </row>
    <row r="219" spans="1:7" x14ac:dyDescent="0.3">
      <c r="A219" s="22" t="s">
        <v>633</v>
      </c>
      <c r="B219" s="22" t="s">
        <v>634</v>
      </c>
      <c r="C219" s="97">
        <v>4891.3884360000002</v>
      </c>
      <c r="D219" s="98">
        <v>57332</v>
      </c>
      <c r="F219" s="103">
        <f t="shared" ref="F219:F233" si="3">IF($C$227=0,"",IF(C219="[for completion]","",C219/$C$227))</f>
        <v>0.17507605181059105</v>
      </c>
      <c r="G219" s="103">
        <f t="shared" ref="G219:G233" si="4">IF($D$227=0,"",IF(D219="[for completion]","",D219/$D$227))</f>
        <v>0.3377616486293824</v>
      </c>
    </row>
    <row r="220" spans="1:7" x14ac:dyDescent="0.3">
      <c r="A220" s="22" t="s">
        <v>635</v>
      </c>
      <c r="B220" s="22" t="s">
        <v>636</v>
      </c>
      <c r="C220" s="97">
        <v>3834.5560180000002</v>
      </c>
      <c r="D220" s="98">
        <v>21713</v>
      </c>
      <c r="F220" s="103">
        <f t="shared" si="3"/>
        <v>0.13724915468520393</v>
      </c>
      <c r="G220" s="103">
        <f t="shared" si="4"/>
        <v>0.1279184168821911</v>
      </c>
    </row>
    <row r="221" spans="1:7" x14ac:dyDescent="0.3">
      <c r="A221" s="22" t="s">
        <v>637</v>
      </c>
      <c r="B221" s="22" t="s">
        <v>638</v>
      </c>
      <c r="C221" s="97">
        <v>5394.3407800000004</v>
      </c>
      <c r="D221" s="98">
        <v>26784</v>
      </c>
      <c r="F221" s="103">
        <f t="shared" si="3"/>
        <v>0.19307807961691476</v>
      </c>
      <c r="G221" s="103">
        <f t="shared" si="4"/>
        <v>0.15779334397700026</v>
      </c>
    </row>
    <row r="222" spans="1:7" x14ac:dyDescent="0.3">
      <c r="A222" s="22" t="s">
        <v>639</v>
      </c>
      <c r="B222" s="22" t="s">
        <v>640</v>
      </c>
      <c r="C222" s="97">
        <v>6470.2908289999996</v>
      </c>
      <c r="D222" s="98">
        <v>29332</v>
      </c>
      <c r="F222" s="103">
        <f t="shared" si="3"/>
        <v>0.23158924858029736</v>
      </c>
      <c r="G222" s="103">
        <f t="shared" si="4"/>
        <v>0.17280444913132362</v>
      </c>
    </row>
    <row r="223" spans="1:7" x14ac:dyDescent="0.3">
      <c r="A223" s="22" t="s">
        <v>641</v>
      </c>
      <c r="B223" s="22" t="s">
        <v>642</v>
      </c>
      <c r="C223" s="97">
        <v>5310.0153360000004</v>
      </c>
      <c r="D223" s="98">
        <v>24489</v>
      </c>
      <c r="F223" s="103">
        <f t="shared" si="3"/>
        <v>0.19005984338483828</v>
      </c>
      <c r="G223" s="103">
        <f t="shared" si="4"/>
        <v>0.14427274494671294</v>
      </c>
    </row>
    <row r="224" spans="1:7" x14ac:dyDescent="0.3">
      <c r="A224" s="22" t="s">
        <v>643</v>
      </c>
      <c r="B224" s="22" t="s">
        <v>644</v>
      </c>
      <c r="C224" s="97">
        <v>1982.0957230000001</v>
      </c>
      <c r="D224" s="98">
        <v>9732</v>
      </c>
      <c r="F224" s="103">
        <f t="shared" si="3"/>
        <v>7.0944579035983751E-2</v>
      </c>
      <c r="G224" s="103">
        <f t="shared" si="4"/>
        <v>5.7334409482682439E-2</v>
      </c>
    </row>
    <row r="225" spans="1:7" x14ac:dyDescent="0.3">
      <c r="A225" s="22" t="s">
        <v>645</v>
      </c>
      <c r="B225" s="22" t="s">
        <v>646</v>
      </c>
      <c r="C225" s="97">
        <v>55.553249000000001</v>
      </c>
      <c r="D225" s="98">
        <v>353</v>
      </c>
      <c r="F225" s="103">
        <f t="shared" si="3"/>
        <v>1.988401376711E-3</v>
      </c>
      <c r="G225" s="103">
        <f t="shared" si="4"/>
        <v>2.0796389793862414E-3</v>
      </c>
    </row>
    <row r="226" spans="1:7" x14ac:dyDescent="0.3">
      <c r="A226" s="22" t="s">
        <v>647</v>
      </c>
      <c r="B226" s="22" t="s">
        <v>648</v>
      </c>
      <c r="C226" s="97">
        <v>0.40906399999999998</v>
      </c>
      <c r="D226" s="98">
        <v>6</v>
      </c>
      <c r="F226" s="103">
        <f t="shared" si="3"/>
        <v>1.4641509459922109E-5</v>
      </c>
      <c r="G226" s="103">
        <f t="shared" si="4"/>
        <v>3.53479713210126E-5</v>
      </c>
    </row>
    <row r="227" spans="1:7" x14ac:dyDescent="0.3">
      <c r="A227" s="22" t="s">
        <v>649</v>
      </c>
      <c r="B227" s="48" t="s">
        <v>91</v>
      </c>
      <c r="C227" s="97">
        <f>SUM(C219:C226)</f>
        <v>27938.649434999999</v>
      </c>
      <c r="D227" s="98">
        <f>SUM(D219:D226)</f>
        <v>169741</v>
      </c>
      <c r="F227" s="94">
        <f>SUM(F219:F226)</f>
        <v>1</v>
      </c>
      <c r="G227" s="94">
        <f>SUM(G219:G226)</f>
        <v>1</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0.522397</v>
      </c>
      <c r="F238" s="111"/>
      <c r="G238" s="111"/>
    </row>
    <row r="239" spans="1:7" x14ac:dyDescent="0.3">
      <c r="F239" s="111"/>
      <c r="G239" s="111"/>
    </row>
    <row r="240" spans="1:7" x14ac:dyDescent="0.3">
      <c r="B240" s="39" t="s">
        <v>632</v>
      </c>
      <c r="F240" s="111"/>
      <c r="G240" s="111"/>
    </row>
    <row r="241" spans="1:7" x14ac:dyDescent="0.3">
      <c r="A241" s="22" t="s">
        <v>667</v>
      </c>
      <c r="B241" s="22" t="s">
        <v>634</v>
      </c>
      <c r="C241" s="97">
        <v>6664.0930330000001</v>
      </c>
      <c r="D241" s="98">
        <v>71832</v>
      </c>
      <c r="F241" s="103">
        <f>IF($C$249=0,"",IF(C241="[Mark as ND1 if not relevant]","",C241/$C$249))</f>
        <v>0.23852595479923283</v>
      </c>
      <c r="G241" s="103">
        <f>IF($D$249=0,"",IF(D241="[Mark as ND1 if not relevant]","",D241/$D$249))</f>
        <v>0.42318591265516287</v>
      </c>
    </row>
    <row r="242" spans="1:7" x14ac:dyDescent="0.3">
      <c r="A242" s="22" t="s">
        <v>668</v>
      </c>
      <c r="B242" s="22" t="s">
        <v>636</v>
      </c>
      <c r="C242" s="97">
        <v>4868.8965159999998</v>
      </c>
      <c r="D242" s="98">
        <v>26203</v>
      </c>
      <c r="F242" s="103">
        <f t="shared" ref="F242:F248" si="5">IF($C$249=0,"",IF(C242="[Mark as ND1 if not relevant]","",C242/$C$249))</f>
        <v>0.17427100500347384</v>
      </c>
      <c r="G242" s="103">
        <f t="shared" ref="G242:G248" si="6">IF($D$249=0,"",IF(D242="[Mark as ND1 if not relevant]","",D242/$D$249))</f>
        <v>0.15437048208741552</v>
      </c>
    </row>
    <row r="243" spans="1:7" x14ac:dyDescent="0.3">
      <c r="A243" s="22" t="s">
        <v>669</v>
      </c>
      <c r="B243" s="22" t="s">
        <v>638</v>
      </c>
      <c r="C243" s="97">
        <v>6334.4945029999999</v>
      </c>
      <c r="D243" s="98">
        <v>29919</v>
      </c>
      <c r="F243" s="103">
        <f t="shared" si="5"/>
        <v>0.22672872992866677</v>
      </c>
      <c r="G243" s="103">
        <f t="shared" si="6"/>
        <v>0.17626265899222934</v>
      </c>
    </row>
    <row r="244" spans="1:7" x14ac:dyDescent="0.3">
      <c r="A244" s="22" t="s">
        <v>670</v>
      </c>
      <c r="B244" s="22" t="s">
        <v>640</v>
      </c>
      <c r="C244" s="97">
        <v>5693.3041579999999</v>
      </c>
      <c r="D244" s="98">
        <v>24445</v>
      </c>
      <c r="F244" s="103">
        <f t="shared" si="5"/>
        <v>0.20377878933032481</v>
      </c>
      <c r="G244" s="103">
        <f t="shared" si="6"/>
        <v>0.14401352649035884</v>
      </c>
    </row>
    <row r="245" spans="1:7" x14ac:dyDescent="0.3">
      <c r="A245" s="22" t="s">
        <v>671</v>
      </c>
      <c r="B245" s="22" t="s">
        <v>642</v>
      </c>
      <c r="C245" s="97">
        <v>3474.6387110000005</v>
      </c>
      <c r="D245" s="98">
        <v>14045</v>
      </c>
      <c r="F245" s="103">
        <f t="shared" si="5"/>
        <v>0.12436673858236198</v>
      </c>
      <c r="G245" s="103">
        <f t="shared" si="6"/>
        <v>8.2743709533937004E-2</v>
      </c>
    </row>
    <row r="246" spans="1:7" x14ac:dyDescent="0.3">
      <c r="A246" s="22" t="s">
        <v>672</v>
      </c>
      <c r="B246" s="22" t="s">
        <v>644</v>
      </c>
      <c r="C246" s="97">
        <v>902.79725300000007</v>
      </c>
      <c r="D246" s="98">
        <v>3294</v>
      </c>
      <c r="F246" s="103">
        <f t="shared" si="5"/>
        <v>3.2313561004566123E-2</v>
      </c>
      <c r="G246" s="103">
        <f t="shared" si="6"/>
        <v>1.9406036255235917E-2</v>
      </c>
    </row>
    <row r="247" spans="1:7" x14ac:dyDescent="0.3">
      <c r="A247" s="22" t="s">
        <v>673</v>
      </c>
      <c r="B247" s="22" t="s">
        <v>646</v>
      </c>
      <c r="C247" s="97">
        <v>0.42526399999999998</v>
      </c>
      <c r="D247" s="98">
        <v>3</v>
      </c>
      <c r="F247" s="103">
        <f t="shared" si="5"/>
        <v>1.5221351373613237E-5</v>
      </c>
      <c r="G247" s="103">
        <f t="shared" si="6"/>
        <v>1.76739856605063E-5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27938.649438</v>
      </c>
      <c r="D249" s="98">
        <f>SUM(D241:D248)</f>
        <v>169741</v>
      </c>
      <c r="F249" s="94">
        <f>SUM(F241:F248)</f>
        <v>1</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4.1308333333333334</v>
      </c>
      <c r="H75" s="20"/>
    </row>
    <row r="76" spans="1:14" x14ac:dyDescent="0.3">
      <c r="A76" s="22" t="s">
        <v>1024</v>
      </c>
      <c r="B76" s="22" t="s">
        <v>1638</v>
      </c>
      <c r="C76" s="146">
        <v>21.875833333333333</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2.2619419593960508E-3</v>
      </c>
      <c r="D82" s="118">
        <v>0</v>
      </c>
      <c r="E82" s="118">
        <v>0</v>
      </c>
      <c r="F82" s="118">
        <v>0</v>
      </c>
      <c r="G82" s="145">
        <v>2.2619419593960508E-3</v>
      </c>
      <c r="H82" s="20"/>
    </row>
    <row r="83" spans="1:8" x14ac:dyDescent="0.3">
      <c r="A83" s="22" t="s">
        <v>1031</v>
      </c>
      <c r="B83" s="22" t="s">
        <v>1046</v>
      </c>
      <c r="C83" s="145">
        <v>4.9947527175774357E-4</v>
      </c>
      <c r="D83" s="118">
        <v>0</v>
      </c>
      <c r="E83" s="118">
        <v>0</v>
      </c>
      <c r="F83" s="118">
        <v>0</v>
      </c>
      <c r="G83" s="145">
        <v>4.9947527175774357E-4</v>
      </c>
      <c r="H83" s="20"/>
    </row>
    <row r="84" spans="1:8" x14ac:dyDescent="0.3">
      <c r="A84" s="22" t="s">
        <v>1032</v>
      </c>
      <c r="B84" s="22" t="s">
        <v>1044</v>
      </c>
      <c r="C84" s="145">
        <v>1.6838781024969522E-5</v>
      </c>
      <c r="D84" s="118">
        <v>0</v>
      </c>
      <c r="E84" s="118">
        <v>0</v>
      </c>
      <c r="F84" s="118">
        <v>0</v>
      </c>
      <c r="G84" s="145">
        <v>1.6838781024969522E-5</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2025-07-23T10:43:02Z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