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Z:\Distributions\a.Covered Bonds\2026\b.Feb\a.Annex 2D\b. Final\"/>
    </mc:Choice>
  </mc:AlternateContent>
  <xr:revisionPtr revIDLastSave="0" documentId="8_{91AE1F02-2FF5-4A03-A65B-FD80CB87CD4F}" xr6:coauthVersionLast="47" xr6:coauthVersionMax="47" xr10:uidLastSave="{00000000-0000-0000-0000-000000000000}"/>
  <bookViews>
    <workbookView xWindow="-120" yWindow="-120" windowWidth="29040" windowHeight="15720" xr2:uid="{FEAB964B-BD51-42B3-8456-BD9042EB76B0}"/>
  </bookViews>
  <sheets>
    <sheet name="Annex 2D" sheetId="1" r:id="rId1"/>
  </sheets>
  <definedNames>
    <definedName name="_xlnm.Print_Area" localSheetId="0">'Annex 2D'!$A$1:$L$582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6" i="1" l="1"/>
  <c r="D376" i="1"/>
  <c r="C376" i="1"/>
  <c r="B376" i="1"/>
  <c r="E367" i="1"/>
  <c r="D367" i="1"/>
  <c r="B367" i="1"/>
  <c r="C367" i="1"/>
  <c r="E352" i="1"/>
  <c r="D352" i="1"/>
  <c r="C352" i="1"/>
  <c r="B352" i="1"/>
  <c r="E346" i="1"/>
  <c r="D346" i="1"/>
  <c r="C346" i="1"/>
  <c r="B346" i="1"/>
  <c r="C340" i="1"/>
  <c r="E340" i="1"/>
  <c r="D340" i="1"/>
  <c r="B340" i="1"/>
  <c r="E333" i="1"/>
  <c r="C333" i="1"/>
  <c r="B333" i="1"/>
  <c r="D333" i="1"/>
  <c r="E317" i="1"/>
  <c r="D317" i="1"/>
  <c r="C317" i="1"/>
  <c r="B317" i="1"/>
  <c r="E310" i="1"/>
  <c r="D310" i="1"/>
  <c r="C310" i="1"/>
  <c r="B310" i="1"/>
  <c r="E291" i="1"/>
  <c r="D291" i="1"/>
  <c r="B291" i="1"/>
  <c r="C291" i="1"/>
  <c r="E268" i="1"/>
  <c r="D268" i="1"/>
  <c r="C268" i="1"/>
  <c r="B268" i="1"/>
  <c r="C249" i="1"/>
  <c r="E249" i="1"/>
  <c r="D249" i="1"/>
  <c r="B249" i="1"/>
  <c r="E230" i="1"/>
  <c r="C230" i="1"/>
  <c r="B230" i="1"/>
  <c r="D230" i="1"/>
  <c r="B156" i="1" s="1"/>
  <c r="J211" i="1"/>
  <c r="D214" i="1"/>
  <c r="H208" i="1"/>
  <c r="H207" i="1"/>
  <c r="H206" i="1"/>
  <c r="H205" i="1"/>
  <c r="E214" i="1"/>
  <c r="C214" i="1"/>
  <c r="B214" i="1"/>
  <c r="E199" i="1"/>
  <c r="C199" i="1"/>
  <c r="C198" i="1"/>
  <c r="C197" i="1"/>
  <c r="B194" i="1"/>
  <c r="C195" i="1"/>
  <c r="D194" i="1"/>
  <c r="E194" i="1" s="1"/>
  <c r="H129" i="1"/>
  <c r="H112" i="1" s="1"/>
  <c r="H133" i="1"/>
  <c r="H113" i="1"/>
  <c r="D101" i="1"/>
  <c r="D100" i="1"/>
  <c r="B99" i="1"/>
  <c r="B93" i="1"/>
  <c r="B86" i="1"/>
  <c r="B12" i="1"/>
  <c r="E197" i="1" l="1"/>
  <c r="C193" i="1"/>
  <c r="C194" i="1"/>
  <c r="H214" i="1"/>
  <c r="F214" i="1"/>
  <c r="B166" i="1"/>
  <c r="B164" i="1"/>
  <c r="E198" i="1"/>
  <c r="E195" i="1"/>
  <c r="E196" i="1"/>
  <c r="B189" i="1"/>
  <c r="D193" i="1" s="1"/>
  <c r="E193" i="1" s="1"/>
  <c r="C196" i="1"/>
</calcChain>
</file>

<file path=xl/sharedStrings.xml><?xml version="1.0" encoding="utf-8"?>
<sst xmlns="http://schemas.openxmlformats.org/spreadsheetml/2006/main" count="1315" uniqueCount="640">
  <si>
    <t>Santander UK plc €35bn Regulated Covered Bond Programme</t>
  </si>
  <si>
    <t xml:space="preserve">The following document has been prepared by Santander UK. The document is provided to you for information purposes only. The document is not intended as an offer or solicitation for the purchase or sale of any financial instrument and does not comprise a prospectus for the purposes of the EU directive 2003/71/EC and/or Part VI of the Financial Services and Markets Act 2000 of the United Kingdom or otherwise. </t>
  </si>
  <si>
    <t>Whilst every effort has been taken to ensure that the document is accurate, current, complete, fit for its intended purpose and compliant with the relevant United Kingdom legislation and regulations as at the date of issue, Santander UK does not warrant that this document is accurate, current, complete, fit for its intended purpose and compliant with the relevant United Kingdom legislation and regulations as errors might occur due to circumstances which are beyond our control. In particular, Santander UK does not warrant that any market data or prices are complete or accurate.
Any opinions or estimates expressed in the document may be subject to change without notice and Santander UK is under no obligation to update its opinions, estimates or those of its affiliates, and neither Santander UK nor any of its affiliates accepts any liability whatsoever for any direct or consequential loss arising from any use of this document or its contents. Please remember that past performance is not necessarily a guide for future performance. The value of instruments and the income from them can go down as well as up.</t>
  </si>
  <si>
    <t>Administration</t>
  </si>
  <si>
    <t>Name of issuer</t>
  </si>
  <si>
    <t>Santander UK plc</t>
  </si>
  <si>
    <t>Name of RCB programme</t>
  </si>
  <si>
    <t>Santander UK plc €35bn Global Covered Bond Programme</t>
  </si>
  <si>
    <t>Name, job title and contact details of person validating this form</t>
  </si>
  <si>
    <t>Jasmine Panesar, Manager, Funding, Asset Rotation and Investor Relations, fair@santander.co.uk</t>
  </si>
  <si>
    <t>Date of form submission</t>
  </si>
  <si>
    <t>Start Date of reporting period</t>
  </si>
  <si>
    <r>
      <t>End Date of reporting report</t>
    </r>
    <r>
      <rPr>
        <vertAlign val="superscript"/>
        <sz val="10"/>
        <rFont val="Arial"/>
        <family val="2"/>
      </rPr>
      <t>(1)</t>
    </r>
  </si>
  <si>
    <t>Web links - prospectus, transaction documents, loan-level data</t>
  </si>
  <si>
    <t>https://www.euroabs.com/IH.aspx?d=17462</t>
  </si>
  <si>
    <t>Counterparties, Ratings</t>
  </si>
  <si>
    <t>Counterparty/ies</t>
  </si>
  <si>
    <t>Fitch</t>
  </si>
  <si>
    <t>Moody's</t>
  </si>
  <si>
    <t>S&amp;P</t>
  </si>
  <si>
    <t>Rating trigger</t>
  </si>
  <si>
    <t>Current rating</t>
  </si>
  <si>
    <t>Covered bonds</t>
  </si>
  <si>
    <t>-</t>
  </si>
  <si>
    <t>AAA</t>
  </si>
  <si>
    <t>Aaa</t>
  </si>
  <si>
    <t>na</t>
  </si>
  <si>
    <r>
      <t>Issuer</t>
    </r>
    <r>
      <rPr>
        <vertAlign val="superscript"/>
        <sz val="10"/>
        <rFont val="Arial"/>
        <family val="2"/>
      </rPr>
      <t>(2)</t>
    </r>
  </si>
  <si>
    <t>Seller(s)</t>
  </si>
  <si>
    <t>Account bank</t>
  </si>
  <si>
    <t>&lt;A / &lt;F1</t>
  </si>
  <si>
    <t>- / &lt;P-1</t>
  </si>
  <si>
    <t xml:space="preserve"> - / &lt;A-1</t>
  </si>
  <si>
    <t>Stand-by account bank</t>
  </si>
  <si>
    <t>None</t>
  </si>
  <si>
    <t>Servicer(s)</t>
  </si>
  <si>
    <t>&lt;BBB- / -</t>
  </si>
  <si>
    <t>&lt;Baa3 / -</t>
  </si>
  <si>
    <t>Stand-by servicer(s)</t>
  </si>
  <si>
    <t>Swap provider(s) on cover pool</t>
  </si>
  <si>
    <t>&lt;A / &lt;F1(2)</t>
  </si>
  <si>
    <r>
      <t xml:space="preserve">&lt;A3 / - </t>
    </r>
    <r>
      <rPr>
        <vertAlign val="superscript"/>
        <sz val="10"/>
        <rFont val="Arial"/>
        <family val="2"/>
      </rPr>
      <t>(2)</t>
    </r>
  </si>
  <si>
    <r>
      <t xml:space="preserve">&lt;A- / - </t>
    </r>
    <r>
      <rPr>
        <vertAlign val="superscript"/>
        <sz val="10"/>
        <rFont val="Arial"/>
        <family val="2"/>
      </rPr>
      <t>(5)</t>
    </r>
  </si>
  <si>
    <t>Stand-by swap provider(s) on cover pool</t>
  </si>
  <si>
    <r>
      <t>Swap notional amount(s) (GBP)</t>
    </r>
    <r>
      <rPr>
        <vertAlign val="superscript"/>
        <sz val="10"/>
        <rFont val="Arial"/>
        <family val="2"/>
      </rPr>
      <t>(3)</t>
    </r>
  </si>
  <si>
    <t>Swap notional maturity/ies</t>
  </si>
  <si>
    <r>
      <t>LLP receive rate/margin</t>
    </r>
    <r>
      <rPr>
        <vertAlign val="superscript"/>
        <sz val="10"/>
        <rFont val="Arial"/>
        <family val="2"/>
      </rPr>
      <t>(4)</t>
    </r>
  </si>
  <si>
    <t>SONIA +1.86%</t>
  </si>
  <si>
    <r>
      <t>LLP pay rate/margin</t>
    </r>
    <r>
      <rPr>
        <vertAlign val="superscript"/>
        <sz val="10"/>
        <rFont val="Arial"/>
        <family val="2"/>
      </rPr>
      <t>(4)</t>
    </r>
  </si>
  <si>
    <t>Collateral posting amount(s) (GBP)</t>
  </si>
  <si>
    <r>
      <t xml:space="preserve">(1) </t>
    </r>
    <r>
      <rPr>
        <sz val="10"/>
        <color indexed="23"/>
        <rFont val="Arial"/>
        <family val="2"/>
      </rPr>
      <t>On 23rd June 2015 the Master Definitions and Construction Agreement definitions of 'Calculation Date' and 'Calculation Period' were amended.</t>
    </r>
  </si>
  <si>
    <t xml:space="preserve"> The 'Calculation Date' was amended from the third London Business Day prior to each LLP Payment Date to the first London Business Day.</t>
  </si>
  <si>
    <t xml:space="preserve"> The 'Calculation Period' was amended to the period from (and including) the first calendar day of each calendar month to (but excluding) the first calendar day of the next following calendar month.</t>
  </si>
  <si>
    <r>
      <t xml:space="preserve">(2) </t>
    </r>
    <r>
      <rPr>
        <sz val="10"/>
        <color indexed="23"/>
        <rFont val="Arial"/>
        <family val="2"/>
      </rPr>
      <t>There are no minimum rating requirements on the issuer, although its ratings are linked to certain programme triggers - see the Programme Triggers section.</t>
    </r>
  </si>
  <si>
    <r>
      <t>(3)</t>
    </r>
    <r>
      <rPr>
        <sz val="10"/>
        <color indexed="23"/>
        <rFont val="Arial"/>
        <family val="2"/>
      </rPr>
      <t xml:space="preserve"> The interest rate swap notional is the sum of all interest rate swap notionals as at the start of the Calculation Period. Note that under an Amendment Agreement dated 24 December 2012, the interest rate swaps </t>
    </r>
  </si>
  <si>
    <t xml:space="preserve">    may be consolidated into one "cover pool swap" at a future date, at the LLP's election.</t>
  </si>
  <si>
    <r>
      <rPr>
        <vertAlign val="superscript"/>
        <sz val="10"/>
        <color indexed="23"/>
        <rFont val="Arial"/>
        <family val="2"/>
      </rPr>
      <t>(4)</t>
    </r>
    <r>
      <rPr>
        <sz val="10"/>
        <color indexed="23"/>
        <rFont val="Arial"/>
        <family val="2"/>
      </rPr>
      <t xml:space="preserve"> LLP receive/pay margins are an average across all interest rate swaps </t>
    </r>
  </si>
  <si>
    <r>
      <t>(5)</t>
    </r>
    <r>
      <rPr>
        <sz val="10"/>
        <color indexed="23"/>
        <rFont val="Arial"/>
        <family val="2"/>
      </rPr>
      <t xml:space="preserve"> For triggers relating to the swap providers on the cover pool the rating trigger disclosed is the next trigger point - there may be subsequent triggers and these are detailed in the relevant swap agreement. For triggers </t>
    </r>
  </si>
  <si>
    <t xml:space="preserve">    relating to the covered bond swaps, see table "Programme Triggers"</t>
  </si>
  <si>
    <t>Accounts, Ledgers</t>
  </si>
  <si>
    <t>Target Value</t>
  </si>
  <si>
    <t>Revenue receipts (please disclose all parts of waterfall)</t>
  </si>
  <si>
    <t xml:space="preserve">  Revenue Receipts (on the Loans)</t>
  </si>
  <si>
    <t xml:space="preserve">  Other net income (including interest on bank accounts)</t>
  </si>
  <si>
    <t xml:space="preserve">  Excess amount released from Reserve Fund</t>
  </si>
  <si>
    <t xml:space="preserve">  Premia received from outgoing Swap Provider</t>
  </si>
  <si>
    <t xml:space="preserve">  Amounts receivable under interest rate swap</t>
  </si>
  <si>
    <t>Available Revenue Receipts</t>
  </si>
  <si>
    <r>
      <t xml:space="preserve">  Senior fees (including Cash Manager, Servicer &amp; Asset Monitor)</t>
    </r>
    <r>
      <rPr>
        <vertAlign val="superscript"/>
        <sz val="10"/>
        <rFont val="Arial"/>
        <family val="2"/>
      </rPr>
      <t>(6)</t>
    </r>
  </si>
  <si>
    <r>
      <t xml:space="preserve">  Amounts due under interest rate swap</t>
    </r>
    <r>
      <rPr>
        <vertAlign val="superscript"/>
        <sz val="10"/>
        <rFont val="Arial"/>
        <family val="2"/>
      </rPr>
      <t>(6)</t>
    </r>
  </si>
  <si>
    <r>
      <t xml:space="preserve">  Amounts due under cover bond swaps</t>
    </r>
    <r>
      <rPr>
        <vertAlign val="superscript"/>
        <sz val="10"/>
        <rFont val="Arial"/>
        <family val="2"/>
      </rPr>
      <t>(7)</t>
    </r>
  </si>
  <si>
    <r>
      <t xml:space="preserve">  Amounts due under Intercompany Loan</t>
    </r>
    <r>
      <rPr>
        <vertAlign val="superscript"/>
        <sz val="10"/>
        <rFont val="Arial"/>
        <family val="2"/>
      </rPr>
      <t>(7)</t>
    </r>
  </si>
  <si>
    <r>
      <t xml:space="preserve">  Amounts added to Reserve Fund</t>
    </r>
    <r>
      <rPr>
        <vertAlign val="superscript"/>
        <sz val="10"/>
        <rFont val="Arial"/>
        <family val="2"/>
      </rPr>
      <t>(6)</t>
    </r>
  </si>
  <si>
    <r>
      <t xml:space="preserve">  Deferred Consideration</t>
    </r>
    <r>
      <rPr>
        <vertAlign val="superscript"/>
        <sz val="10"/>
        <rFont val="Arial"/>
        <family val="2"/>
      </rPr>
      <t>(6)</t>
    </r>
  </si>
  <si>
    <r>
      <t xml:space="preserve">  Members' profit</t>
    </r>
    <r>
      <rPr>
        <vertAlign val="superscript"/>
        <sz val="10"/>
        <rFont val="Arial"/>
        <family val="2"/>
      </rPr>
      <t>(6)</t>
    </r>
  </si>
  <si>
    <t>Total distributed</t>
  </si>
  <si>
    <t>Principal receipts (please disclose all parts of waterfall)</t>
  </si>
  <si>
    <t xml:space="preserve">  Principal Receipts (on the Loans)</t>
  </si>
  <si>
    <t xml:space="preserve">  Any other amount standing to credit Principal Ledger</t>
  </si>
  <si>
    <t xml:space="preserve">  Cash Capital Contribution from Members</t>
  </si>
  <si>
    <t xml:space="preserve">  Termination payment received from a Swap Provider</t>
  </si>
  <si>
    <t>Amounts released from Pre-Maturity Liquidity Ledger</t>
  </si>
  <si>
    <t>Available Principal Receipts</t>
  </si>
  <si>
    <r>
      <t xml:space="preserve">  Credit to Pre-Maturity Liquidity Ledger</t>
    </r>
    <r>
      <rPr>
        <vertAlign val="superscript"/>
        <sz val="10"/>
        <rFont val="Arial"/>
        <family val="2"/>
      </rPr>
      <t>(6)</t>
    </r>
  </si>
  <si>
    <r>
      <t xml:space="preserve">  Purchase of New Loans</t>
    </r>
    <r>
      <rPr>
        <vertAlign val="superscript"/>
        <sz val="10"/>
        <rFont val="Arial"/>
        <family val="2"/>
      </rPr>
      <t>(7)</t>
    </r>
  </si>
  <si>
    <r>
      <t xml:space="preserve">  Deposit in GIC to satisfy ACT test</t>
    </r>
    <r>
      <rPr>
        <vertAlign val="superscript"/>
        <sz val="10"/>
        <rFont val="Arial"/>
        <family val="2"/>
      </rPr>
      <t>(6)</t>
    </r>
  </si>
  <si>
    <r>
      <t xml:space="preserve">  Repayment of Term Advance</t>
    </r>
    <r>
      <rPr>
        <vertAlign val="superscript"/>
        <sz val="10"/>
        <rFont val="Arial"/>
        <family val="2"/>
      </rPr>
      <t>(7)</t>
    </r>
  </si>
  <si>
    <r>
      <t xml:space="preserve">(6) </t>
    </r>
    <r>
      <rPr>
        <sz val="10"/>
        <color indexed="23"/>
        <rFont val="Arial"/>
        <family val="2"/>
      </rPr>
      <t>Waterfall Item will debit Revenue/Principal Ledger and credit Payment Ledger on the LLP Payment Date and paid to the relevant counterparty or ledger on the LLP Payment Date</t>
    </r>
  </si>
  <si>
    <r>
      <t xml:space="preserve">  Capital Distribution</t>
    </r>
    <r>
      <rPr>
        <vertAlign val="superscript"/>
        <sz val="10"/>
        <rFont val="Arial"/>
        <family val="2"/>
      </rPr>
      <t>(6)</t>
    </r>
  </si>
  <si>
    <r>
      <t xml:space="preserve">(7) </t>
    </r>
    <r>
      <rPr>
        <sz val="10"/>
        <color indexed="23"/>
        <rFont val="Arial"/>
        <family val="2"/>
      </rPr>
      <t xml:space="preserve">Waterfall Item will debit Revenue/Principal Ledger and credit Payment Ledger on the LLP Payment Date and paid to the relevant counterparty on the relevant Covered Bond, </t>
    </r>
  </si>
  <si>
    <t>Covered Bond Swap or Loan Purchase Payment Date</t>
  </si>
  <si>
    <r>
      <t>Reserve ledger</t>
    </r>
    <r>
      <rPr>
        <vertAlign val="superscript"/>
        <sz val="10"/>
        <rFont val="Arial"/>
        <family val="2"/>
      </rPr>
      <t>(8a)</t>
    </r>
  </si>
  <si>
    <r>
      <t xml:space="preserve">(8a) </t>
    </r>
    <r>
      <rPr>
        <sz val="10"/>
        <color indexed="23"/>
        <rFont val="Arial"/>
        <family val="2"/>
      </rPr>
      <t>Balance reported as at the Calculation Date pre Revenue and Principal waterfal</t>
    </r>
    <r>
      <rPr>
        <sz val="10"/>
        <color rgb="FF808080"/>
        <rFont val="Arial"/>
        <family val="2"/>
      </rPr>
      <t>ls. Currently, as per the defintion of the Reserve Fund Required Amount, Santander UK plc has directed</t>
    </r>
    <r>
      <rPr>
        <vertAlign val="superscript"/>
        <sz val="10"/>
        <color indexed="23"/>
        <rFont val="Arial"/>
        <family val="2"/>
      </rPr>
      <t xml:space="preserve"> </t>
    </r>
  </si>
  <si>
    <r>
      <t>Payments ledger</t>
    </r>
    <r>
      <rPr>
        <vertAlign val="superscript"/>
        <sz val="10"/>
        <rFont val="Arial"/>
        <family val="2"/>
      </rPr>
      <t>(8b)</t>
    </r>
  </si>
  <si>
    <t>the LLP to hold a higher amount by adding a Convexity Adjustment of 25bps to the calculation to reflect the possibility of a rate rise in the future</t>
  </si>
  <si>
    <r>
      <t>Principal ledger</t>
    </r>
    <r>
      <rPr>
        <vertAlign val="superscript"/>
        <sz val="10"/>
        <rFont val="Arial"/>
        <family val="2"/>
      </rPr>
      <t>(8b)</t>
    </r>
  </si>
  <si>
    <r>
      <t xml:space="preserve">(8b) </t>
    </r>
    <r>
      <rPr>
        <sz val="10"/>
        <color indexed="23"/>
        <rFont val="Arial"/>
        <family val="2"/>
      </rPr>
      <t xml:space="preserve">Balance reported as at the Calculation Date pre Revenue and Principal waterfalls. </t>
    </r>
  </si>
  <si>
    <r>
      <t>Revenue ledger</t>
    </r>
    <r>
      <rPr>
        <vertAlign val="superscript"/>
        <sz val="10"/>
        <rFont val="Arial"/>
        <family val="2"/>
      </rPr>
      <t>(8b)</t>
    </r>
  </si>
  <si>
    <t>Pre-maturity liquidity ledger</t>
  </si>
  <si>
    <t>Asset Coverage Test</t>
  </si>
  <si>
    <t>Description</t>
  </si>
  <si>
    <t>Adjusted Loan Balance Calculation</t>
  </si>
  <si>
    <t>A</t>
  </si>
  <si>
    <t>Adjusted Current Balance</t>
  </si>
  <si>
    <t>B</t>
  </si>
  <si>
    <r>
      <t>Principal Receipts held within GIC account</t>
    </r>
    <r>
      <rPr>
        <vertAlign val="superscript"/>
        <sz val="10"/>
        <rFont val="Arial"/>
        <family val="2"/>
      </rPr>
      <t>(9)</t>
    </r>
  </si>
  <si>
    <t xml:space="preserve">  A = the lower of (a) &amp; (b), where:</t>
  </si>
  <si>
    <t>C</t>
  </si>
  <si>
    <t>Cash Capital Contributions held on Capital Ledger</t>
  </si>
  <si>
    <t>(a) =</t>
  </si>
  <si>
    <t>the Aggregate Adjusted Outstanding Principal Balance, and</t>
  </si>
  <si>
    <t>D</t>
  </si>
  <si>
    <t>Substitution assets</t>
  </si>
  <si>
    <t>(b) =</t>
  </si>
  <si>
    <t>the Aggregate Arrears Adjusted Outstanding Principal Balance multiplied by the Asset Percentage.</t>
  </si>
  <si>
    <t>E</t>
  </si>
  <si>
    <t>Sales proceeds/Capital Contributions credited to Pre-Maturity Liquidity Ledger</t>
  </si>
  <si>
    <t>U</t>
  </si>
  <si>
    <r>
      <t>Supplemental Liquidity Reserve</t>
    </r>
    <r>
      <rPr>
        <vertAlign val="superscript"/>
        <sz val="10"/>
        <rFont val="Arial"/>
        <family val="2"/>
      </rPr>
      <t>(10)</t>
    </r>
  </si>
  <si>
    <t>V</t>
  </si>
  <si>
    <r>
      <t>Set-off Flexible Plus (offset)</t>
    </r>
    <r>
      <rPr>
        <vertAlign val="superscript"/>
        <sz val="10"/>
        <rFont val="Arial"/>
        <family val="2"/>
      </rPr>
      <t>(11)</t>
    </r>
  </si>
  <si>
    <t>(a)</t>
  </si>
  <si>
    <t>Aggregate Adjusted Outstanding Principal Balance shall be equal to:</t>
  </si>
  <si>
    <t>W</t>
  </si>
  <si>
    <r>
      <t>Set-off Depositor</t>
    </r>
    <r>
      <rPr>
        <vertAlign val="superscript"/>
        <sz val="10"/>
        <rFont val="Arial"/>
        <family val="2"/>
      </rPr>
      <t>(12)</t>
    </r>
  </si>
  <si>
    <t>(i)</t>
  </si>
  <si>
    <t>the Adjusted Outstanding Principal Balance, which is the lower of:</t>
  </si>
  <si>
    <t>X</t>
  </si>
  <si>
    <t>For redraw capacity</t>
  </si>
  <si>
    <t>(1) Outstanding Principal Balance of each Loan; and</t>
  </si>
  <si>
    <t>Y</t>
  </si>
  <si>
    <t>Reward loans</t>
  </si>
  <si>
    <t>(2) The Indexed Valuation of each Loan multiplied by M</t>
  </si>
  <si>
    <t>Z</t>
  </si>
  <si>
    <t>Potential negative carry</t>
  </si>
  <si>
    <t>where M =</t>
  </si>
  <si>
    <t>Total</t>
  </si>
  <si>
    <t>for non-arrears loans</t>
  </si>
  <si>
    <r>
      <t>Method used for calculating component 'A'</t>
    </r>
    <r>
      <rPr>
        <vertAlign val="superscript"/>
        <sz val="10"/>
        <rFont val="Arial"/>
        <family val="2"/>
      </rPr>
      <t>(13)</t>
    </r>
  </si>
  <si>
    <t>A(b)</t>
  </si>
  <si>
    <t>0.40</t>
  </si>
  <si>
    <t>for 90 days-plus arrears loans with indexed LTV ≤ 75%</t>
  </si>
  <si>
    <t>Asset percentage (%)</t>
  </si>
  <si>
    <t>for 90 days-plus arrears loans with indexed LTV &gt;75%</t>
  </si>
  <si>
    <t>Maximum asset percentage from Fitch (%)</t>
  </si>
  <si>
    <t>minus</t>
  </si>
  <si>
    <t>Maximum asset percentage from Moody's (%)</t>
  </si>
  <si>
    <t>(ii)</t>
  </si>
  <si>
    <t>the aggregate sum of the following deemed reductions to the Aggregate Adjusted Outstanding Principal Balance:</t>
  </si>
  <si>
    <t>Maximum asset percentage from S&amp;P (%)</t>
  </si>
  <si>
    <t>(1) Deemed reductions for breach of representation and warranty</t>
  </si>
  <si>
    <t>Credit support as derived from ACT (GBP)</t>
  </si>
  <si>
    <t>(2) Deemed reduction for other breach by Seller / Servicer</t>
  </si>
  <si>
    <t>Credit support as derived from ACT (%)</t>
  </si>
  <si>
    <t>Aggregate Adjusted Outstanding Principal Balance</t>
  </si>
  <si>
    <r>
      <rPr>
        <vertAlign val="superscript"/>
        <sz val="10"/>
        <color indexed="23"/>
        <rFont val="Arial"/>
        <family val="2"/>
      </rPr>
      <t xml:space="preserve">(9)     </t>
    </r>
    <r>
      <rPr>
        <sz val="10"/>
        <color indexed="23"/>
        <rFont val="Arial"/>
        <family val="2"/>
      </rPr>
      <t>Principal in the Principal and Payments Ledger at previous LLP Calculation Date not used to aquire Loans</t>
    </r>
  </si>
  <si>
    <t>(b)</t>
  </si>
  <si>
    <t>Aggregate Arrears Adjusted Outstanding Principal Balance shall be equal to:</t>
  </si>
  <si>
    <r>
      <t>(10)</t>
    </r>
    <r>
      <rPr>
        <sz val="10"/>
        <color indexed="23"/>
        <rFont val="Arial"/>
        <family val="2"/>
      </rPr>
      <t xml:space="preserve"> The Supplemental Liquidity Reserve is calculated the greater of 5% multiplied by the Adjusted Aggregate Loan Amount without taking into account factor "U" and 5% multiplied</t>
    </r>
  </si>
  <si>
    <t xml:space="preserve">     by the sterling equivalent of the outstanding covered bonds.</t>
  </si>
  <si>
    <r>
      <t>(11)</t>
    </r>
    <r>
      <rPr>
        <sz val="10"/>
        <color indexed="23"/>
        <rFont val="Arial"/>
        <family val="2"/>
      </rPr>
      <t xml:space="preserve"> This discount is set to zero while ever the issuer is rated at least BBB+/A-2 by S&amp;P, A2 by Moody's and A/F1 by Fitch and thereafter equals 100% of cleared credit balances</t>
    </r>
  </si>
  <si>
    <t>(2) The Indexed Valuation of each Loan multiplied by N</t>
  </si>
  <si>
    <t xml:space="preserve">    with respect to Flexible Plus offset accounts</t>
  </si>
  <si>
    <t>where N =</t>
  </si>
  <si>
    <r>
      <t>(12)</t>
    </r>
    <r>
      <rPr>
        <sz val="10"/>
        <color indexed="23"/>
        <rFont val="Arial"/>
        <family val="2"/>
      </rPr>
      <t xml:space="preserve"> This discount is set to zero for so long as the issuer is rated at least BBB+/A-2 by S&amp;P, A2 by Moody's and A/F1 by Fitch and thereafter equals 0.85% of the</t>
    </r>
  </si>
  <si>
    <t>1.00</t>
  </si>
  <si>
    <t xml:space="preserve">     aggregate outstanding principal balance of the loans in the cover pool</t>
  </si>
  <si>
    <r>
      <t>(13)</t>
    </r>
    <r>
      <rPr>
        <sz val="10"/>
        <color indexed="23"/>
        <rFont val="Arial"/>
        <family val="2"/>
      </rPr>
      <t xml:space="preserve"> A(a) is calculated as the lower of (i) the current balance of the loan, and (ii) the indexed valuation of the loan multiplied by 0.75 for non-defaulted loans, </t>
    </r>
  </si>
  <si>
    <t xml:space="preserve">             0.4 for defaulted loans with iLTV&lt;=75%, 0.25 for defaulted loans with iLTV&gt;75%.  </t>
  </si>
  <si>
    <r>
      <t xml:space="preserve"> </t>
    </r>
    <r>
      <rPr>
        <sz val="10"/>
        <color indexed="23"/>
        <rFont val="Arial"/>
        <family val="2"/>
      </rPr>
      <t xml:space="preserve">    A(b) is calculated as the Asset Percentage multiplied by the lower of (i) the current balance of the loan, and (ii) the indexed valuation of the loan </t>
    </r>
  </si>
  <si>
    <t xml:space="preserve">             multiplied by 1 for non-defaulted loans, 0.4 for defaulted loans with iLTV&lt;=75%, 0.25 for defaulted loans with iLTV&gt;75%.</t>
  </si>
  <si>
    <t>Aggregate Arrears Adjusted Outstanding Principal Balance multiplied by the Asset Percentage</t>
  </si>
  <si>
    <t>Programme currency</t>
  </si>
  <si>
    <t>Euro</t>
  </si>
  <si>
    <r>
      <t xml:space="preserve">(14) </t>
    </r>
    <r>
      <rPr>
        <sz val="10"/>
        <color indexed="23"/>
        <rFont val="Arial"/>
        <family val="2"/>
      </rPr>
      <t>Balance reported as at the Calculation Date pre Revenue and Principal waterfalls on the LLP Payment Date</t>
    </r>
  </si>
  <si>
    <t>Programme size</t>
  </si>
  <si>
    <t>EUR 35,000,000,000</t>
  </si>
  <si>
    <r>
      <t>(15)</t>
    </r>
    <r>
      <rPr>
        <sz val="10"/>
        <color indexed="23"/>
        <rFont val="Arial"/>
        <family val="2"/>
      </rPr>
      <t xml:space="preserve"> The nominal level of over collateralisation test includes the principal held in the Principal Ledger and Payments Ledger held within GIC account as at the Calculation Date</t>
    </r>
  </si>
  <si>
    <t>Covered bonds principal amount outstanding (GBP, non-GBP series converted at swap FX rate)</t>
  </si>
  <si>
    <r>
      <t>(16)</t>
    </r>
    <r>
      <rPr>
        <sz val="10"/>
        <color indexed="23"/>
        <rFont val="Arial"/>
        <family val="2"/>
      </rPr>
      <t xml:space="preserve"> Values reported as at month end</t>
    </r>
  </si>
  <si>
    <t>Covered bonds principal amount outstanding (GBP, non-GBP series converted at current spot rate)</t>
  </si>
  <si>
    <r>
      <t xml:space="preserve">(17) </t>
    </r>
    <r>
      <rPr>
        <sz val="10"/>
        <color indexed="23"/>
        <rFont val="Arial"/>
        <family val="2"/>
      </rPr>
      <t xml:space="preserve">As of the Feb 2014 the calculation for CPR quarterly average (%) and PPR quarterly average (%) has been amended to the average of the three most recent </t>
    </r>
  </si>
  <si>
    <t>Cover pool balance (GBP)</t>
  </si>
  <si>
    <t xml:space="preserve">     monthly CPR / PPR. This change aligns reporting between all Santander UK secured funding structures</t>
  </si>
  <si>
    <r>
      <t>GIC account balance (GBP)</t>
    </r>
    <r>
      <rPr>
        <vertAlign val="superscript"/>
        <sz val="10"/>
        <rFont val="Arial"/>
        <family val="2"/>
      </rPr>
      <t>(14)</t>
    </r>
  </si>
  <si>
    <t xml:space="preserve">     31 March CPR/PPR excludes a one off repurchase during the Calculation Period</t>
  </si>
  <si>
    <t>Any additional collateral (please specify)</t>
  </si>
  <si>
    <r>
      <t>(18)</t>
    </r>
    <r>
      <rPr>
        <sz val="10"/>
        <color indexed="23"/>
        <rFont val="Arial"/>
        <family val="2"/>
      </rPr>
      <t xml:space="preserve"> The Constant Default Rate is not applicable to revolving programmes</t>
    </r>
  </si>
  <si>
    <t>Any additional collateral (GBP)</t>
  </si>
  <si>
    <r>
      <t xml:space="preserve">(19) </t>
    </r>
    <r>
      <rPr>
        <sz val="10"/>
        <color indexed="23"/>
        <rFont val="Arial"/>
        <family val="2"/>
      </rPr>
      <t xml:space="preserve">Following the implementation of it's new Covered Bond Rating Criteria, the "Discontinuity Cap" (or D-cap) is no longer a concept. At the time of this report, the replacement Payment Continuity Uplift on the programme is 9 </t>
    </r>
  </si>
  <si>
    <t>Aggregate balance of off-set mortgages</t>
  </si>
  <si>
    <r>
      <t xml:space="preserve">(20) </t>
    </r>
    <r>
      <rPr>
        <sz val="10"/>
        <color indexed="23"/>
        <rFont val="Arial"/>
        <family val="2"/>
      </rPr>
      <t>Source: Moody’s performance report dated Sep 2025</t>
    </r>
  </si>
  <si>
    <t>Aggregate deposits attaching to the cover pool (GBP)</t>
  </si>
  <si>
    <r>
      <t>(21)</t>
    </r>
    <r>
      <rPr>
        <sz val="10"/>
        <color indexed="23"/>
        <rFont val="Arial"/>
        <family val="2"/>
      </rPr>
      <t xml:space="preserve"> Loans bought back by seller : The amount reported is as at the date the loan was bought back</t>
    </r>
  </si>
  <si>
    <t>Aggregate deposits attaching specifically to the off-set mortgages (GBP)</t>
  </si>
  <si>
    <r>
      <t>(22)</t>
    </r>
    <r>
      <rPr>
        <sz val="10"/>
        <color indexed="23"/>
        <rFont val="Arial"/>
        <family val="2"/>
      </rPr>
      <t xml:space="preserve"> Data is presented on an account level basis</t>
    </r>
  </si>
  <si>
    <r>
      <t>Nominal level of overcollateralisation (GBP)</t>
    </r>
    <r>
      <rPr>
        <vertAlign val="superscript"/>
        <sz val="10"/>
        <rFont val="Arial"/>
        <family val="2"/>
      </rPr>
      <t>(15)</t>
    </r>
  </si>
  <si>
    <r>
      <t>(23)</t>
    </r>
    <r>
      <rPr>
        <sz val="10"/>
        <color indexed="23"/>
        <rFont val="Arial"/>
        <family val="2"/>
      </rPr>
      <t xml:space="preserve"> Margins are reported based on the index rate, therefore fixed are reported at the fixed rate, trackers are reported over BBR (4.00%) and variable over SVR (6.75%)</t>
    </r>
  </si>
  <si>
    <r>
      <t>Nominal level of overcollateralisation (%)</t>
    </r>
    <r>
      <rPr>
        <vertAlign val="superscript"/>
        <sz val="10"/>
        <rFont val="Arial"/>
        <family val="2"/>
      </rPr>
      <t>(15)</t>
    </r>
  </si>
  <si>
    <t>principal ledger</t>
  </si>
  <si>
    <t>Number of loans in cover pool</t>
  </si>
  <si>
    <t>Average loan balance (GBP)</t>
  </si>
  <si>
    <r>
      <t xml:space="preserve">Weighted average non-indexed LTV (%) </t>
    </r>
    <r>
      <rPr>
        <vertAlign val="superscript"/>
        <sz val="10"/>
        <rFont val="Arial"/>
        <family val="2"/>
      </rPr>
      <t>(16)</t>
    </r>
  </si>
  <si>
    <r>
      <t xml:space="preserve">Weighted average indexed LTV (%) </t>
    </r>
    <r>
      <rPr>
        <vertAlign val="superscript"/>
        <sz val="10"/>
        <rFont val="Arial"/>
        <family val="2"/>
      </rPr>
      <t>(16)</t>
    </r>
  </si>
  <si>
    <r>
      <t xml:space="preserve">Weighted average seasoning (months) </t>
    </r>
    <r>
      <rPr>
        <vertAlign val="superscript"/>
        <sz val="10"/>
        <rFont val="Arial"/>
        <family val="2"/>
      </rPr>
      <t>(16)</t>
    </r>
  </si>
  <si>
    <r>
      <t>Weighted average remaining term (months)</t>
    </r>
    <r>
      <rPr>
        <vertAlign val="superscript"/>
        <sz val="10"/>
        <rFont val="Arial"/>
        <family val="2"/>
      </rPr>
      <t xml:space="preserve"> (16)</t>
    </r>
  </si>
  <si>
    <r>
      <t xml:space="preserve">Weighted average interest rate (%) </t>
    </r>
    <r>
      <rPr>
        <vertAlign val="superscript"/>
        <sz val="10"/>
        <rFont val="Arial"/>
        <family val="2"/>
      </rPr>
      <t>(16)</t>
    </r>
  </si>
  <si>
    <t>Standard Variable Rate(s) (%)</t>
  </si>
  <si>
    <r>
      <t xml:space="preserve">Constant Pre-Payment Rate (%, current month) </t>
    </r>
    <r>
      <rPr>
        <vertAlign val="superscript"/>
        <sz val="10"/>
        <rFont val="Arial"/>
        <family val="2"/>
      </rPr>
      <t>(17)</t>
    </r>
  </si>
  <si>
    <r>
      <t>Constant Pre-Payment Rate (%, quarterly average)</t>
    </r>
    <r>
      <rPr>
        <vertAlign val="superscript"/>
        <sz val="10"/>
        <rFont val="Arial"/>
        <family val="2"/>
      </rPr>
      <t xml:space="preserve"> (17)</t>
    </r>
  </si>
  <si>
    <r>
      <t xml:space="preserve">Principal Payment Rate (%, current month) </t>
    </r>
    <r>
      <rPr>
        <vertAlign val="superscript"/>
        <sz val="10"/>
        <rFont val="Arial"/>
        <family val="2"/>
      </rPr>
      <t>(17)</t>
    </r>
  </si>
  <si>
    <r>
      <t xml:space="preserve">Principal Payment Rate (%, quarterly average) </t>
    </r>
    <r>
      <rPr>
        <vertAlign val="superscript"/>
        <sz val="10"/>
        <rFont val="Arial"/>
        <family val="2"/>
      </rPr>
      <t>(17)</t>
    </r>
  </si>
  <si>
    <t xml:space="preserve">Constant Default Rate (%, current month) </t>
  </si>
  <si>
    <r>
      <t>Constant Default Rate (%, quarterly average)</t>
    </r>
    <r>
      <rPr>
        <vertAlign val="superscript"/>
        <sz val="10"/>
        <rFont val="Arial"/>
        <family val="2"/>
      </rPr>
      <t>(18)</t>
    </r>
  </si>
  <si>
    <r>
      <t>Fitch Discontinuity Cap (%)</t>
    </r>
    <r>
      <rPr>
        <vertAlign val="superscript"/>
        <sz val="10"/>
        <rFont val="Arial"/>
        <family val="2"/>
      </rPr>
      <t>(19)</t>
    </r>
  </si>
  <si>
    <r>
      <t>Moody's Timely Payment Indicator</t>
    </r>
    <r>
      <rPr>
        <vertAlign val="superscript"/>
        <sz val="10"/>
        <rFont val="Arial"/>
        <family val="2"/>
      </rPr>
      <t>(20)</t>
    </r>
  </si>
  <si>
    <t>Probable-High</t>
  </si>
  <si>
    <r>
      <t>Moody's Collateral Score (%)</t>
    </r>
    <r>
      <rPr>
        <vertAlign val="superscript"/>
        <sz val="10"/>
        <rFont val="Arial"/>
        <family val="2"/>
      </rPr>
      <t>(20)</t>
    </r>
  </si>
  <si>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</si>
  <si>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</si>
  <si>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</si>
  <si>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</si>
  <si>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</si>
  <si>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</si>
  <si>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</si>
  <si>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</si>
  <si>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</si>
  <si>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</si>
  <si>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</si>
  <si>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r>
      <t>Loans bought back by seller(s)</t>
    </r>
    <r>
      <rPr>
        <vertAlign val="superscript"/>
        <sz val="10"/>
        <rFont val="Arial"/>
        <family val="2"/>
      </rPr>
      <t>(21)</t>
    </r>
  </si>
  <si>
    <t xml:space="preserve">   of which are non-performing loans</t>
  </si>
  <si>
    <t xml:space="preserve">   of which have breached R&amp;Ws</t>
  </si>
  <si>
    <t xml:space="preserve">   of which have had a further advance or product switch</t>
  </si>
  <si>
    <t xml:space="preserve">   of which are other</t>
  </si>
  <si>
    <t>Loans sold into the cover pool</t>
  </si>
  <si>
    <t>Product Rate Type and Reversionary Profiles</t>
  </si>
  <si>
    <t>Weighted average</t>
  </si>
  <si>
    <t>Current rate</t>
  </si>
  <si>
    <t>Remaining teaser period (months)</t>
  </si>
  <si>
    <r>
      <t>Current margin</t>
    </r>
    <r>
      <rPr>
        <vertAlign val="superscript"/>
        <sz val="10"/>
        <rFont val="Arial"/>
        <family val="2"/>
      </rPr>
      <t>(23)</t>
    </r>
  </si>
  <si>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</si>
  <si>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</si>
  <si>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</si>
  <si>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</si>
  <si>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</si>
  <si>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</si>
  <si>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</si>
  <si>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</si>
  <si>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</si>
  <si>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</si>
  <si>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</si>
  <si>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</si>
  <si>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r>
      <t>Arrears breakdown</t>
    </r>
    <r>
      <rPr>
        <b/>
        <vertAlign val="superscript"/>
        <sz val="10"/>
        <rFont val="Arial"/>
        <family val="2"/>
      </rPr>
      <t>(24)</t>
    </r>
  </si>
  <si>
    <r>
      <t xml:space="preserve">(24) </t>
    </r>
    <r>
      <rPr>
        <sz val="10"/>
        <color indexed="23"/>
        <rFont val="Arial"/>
        <family val="2"/>
      </rPr>
      <t xml:space="preserve">The Arrears breakdown table excludes accounts in possession. </t>
    </r>
  </si>
  <si>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</si>
  <si>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</si>
  <si>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</si>
  <si>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</si>
  <si>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</si>
  <si>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</si>
  <si>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</si>
  <si>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</si>
  <si>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</si>
  <si>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</si>
  <si>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</si>
  <si>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</si>
  <si>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</si>
  <si>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</si>
  <si>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</si>
  <si>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</si>
  <si>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</si>
  <si>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</si>
  <si>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</si>
  <si>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</si>
  <si>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</si>
  <si>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</si>
  <si>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</si>
  <si>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Unknown</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</si>
  <si>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</si>
  <si>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</si>
  <si>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</si>
  <si>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</si>
  <si>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</si>
  <si>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</si>
  <si>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</si>
  <si>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</si>
  <si>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</si>
  <si>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</si>
  <si>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</si>
  <si>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</si>
  <si>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</si>
  <si>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</si>
  <si>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</si>
  <si>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</si>
  <si>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</si>
  <si>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</si>
  <si>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</si>
  <si>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</si>
  <si>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</si>
  <si>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</si>
  <si>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</si>
  <si>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East Anglia</t>
  </si>
  <si>
    <t>East Midlands</t>
  </si>
  <si>
    <t>London</t>
  </si>
  <si>
    <t>North</t>
  </si>
  <si>
    <t>North West</t>
  </si>
  <si>
    <t>Northern Ireland</t>
  </si>
  <si>
    <t>South East</t>
  </si>
  <si>
    <t>South West</t>
  </si>
  <si>
    <t>Scotland</t>
  </si>
  <si>
    <t>Wales</t>
  </si>
  <si>
    <t>West Midlands</t>
  </si>
  <si>
    <t>Yorkshire and Humberside</t>
  </si>
  <si>
    <t>Grand Total</t>
  </si>
  <si>
    <t>Repayment type</t>
  </si>
  <si>
    <t>Capital repayment</t>
  </si>
  <si>
    <t>Part-and-part</t>
  </si>
  <si>
    <t>Interest-only</t>
  </si>
  <si>
    <t>Offset</t>
  </si>
  <si>
    <r>
      <t>Seasoning</t>
    </r>
    <r>
      <rPr>
        <b/>
        <vertAlign val="superscript"/>
        <sz val="10"/>
        <rFont val="Arial"/>
        <family val="2"/>
      </rPr>
      <t>(25)</t>
    </r>
  </si>
  <si>
    <r>
      <t xml:space="preserve">(25) </t>
    </r>
    <r>
      <rPr>
        <sz val="10"/>
        <color indexed="23"/>
        <rFont val="Arial"/>
        <family val="2"/>
      </rPr>
      <t xml:space="preserve">Seasoning is the age of the loan at the report date in months based on the main mortgage completion date. Main mortgage completion date means the date the borrower </t>
    </r>
  </si>
  <si>
    <t>0-12 months</t>
  </si>
  <si>
    <t xml:space="preserve">    first took out a loan on the secured property. The initial loan may have been repaid and replaced by subsequent lending under the same mortgage. </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</si>
  <si>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</si>
  <si>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</si>
  <si>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</si>
  <si>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</si>
  <si>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</si>
  <si>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</si>
  <si>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</si>
  <si>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</si>
  <si>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</si>
  <si>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</si>
  <si>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</si>
  <si>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</si>
  <si>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</si>
  <si>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</si>
  <si>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</si>
  <si>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</si>
  <si>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Discount SVR or Unknown</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</si>
  <si>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</si>
  <si>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</si>
  <si>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</si>
  <si>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</si>
  <si>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</si>
  <si>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</si>
  <si>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</si>
  <si>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</si>
  <si>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</si>
  <si>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</si>
  <si>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</si>
  <si>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</si>
  <si>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</si>
  <si>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</si>
  <si>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</si>
  <si>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</si>
  <si>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</si>
  <si>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r>
      <t>Employment status</t>
    </r>
    <r>
      <rPr>
        <b/>
        <vertAlign val="superscript"/>
        <sz val="10"/>
        <rFont val="Arial"/>
        <family val="2"/>
      </rPr>
      <t>(26)</t>
    </r>
  </si>
  <si>
    <r>
      <t xml:space="preserve">(26) </t>
    </r>
    <r>
      <rPr>
        <sz val="10"/>
        <color indexed="23"/>
        <rFont val="Arial"/>
        <family val="2"/>
      </rPr>
      <t>Employment status is as at completion date.</t>
    </r>
  </si>
  <si>
    <t>Employed</t>
  </si>
  <si>
    <r>
      <t xml:space="preserve">(27) </t>
    </r>
    <r>
      <rPr>
        <sz val="10"/>
        <color indexed="23"/>
        <rFont val="Arial"/>
        <family val="2"/>
      </rPr>
      <t>This category includes historical accounts where data was not retained on the system.</t>
    </r>
  </si>
  <si>
    <t>Self-employed</t>
  </si>
  <si>
    <t>Unemployed</t>
  </si>
  <si>
    <t>Retired</t>
  </si>
  <si>
    <t>https://www.fca.org.uk/firms/mortgages-coronavirus-guidance-firms</t>
  </si>
  <si>
    <t>Guarantor</t>
  </si>
  <si>
    <r>
      <t>Other</t>
    </r>
    <r>
      <rPr>
        <vertAlign val="superscript"/>
        <sz val="10"/>
        <rFont val="Arial"/>
        <family val="2"/>
      </rPr>
      <t>(27)</t>
    </r>
  </si>
  <si>
    <r>
      <t>Covered Bonds Outstanding, Associated Derivatives</t>
    </r>
    <r>
      <rPr>
        <b/>
        <sz val="10"/>
        <rFont val="Arial"/>
        <family val="2"/>
      </rPr>
      <t xml:space="preserve"> (please disclose for all bonds outstanding)</t>
    </r>
  </si>
  <si>
    <t>Series</t>
  </si>
  <si>
    <t>Series 19</t>
  </si>
  <si>
    <t>Series 23</t>
  </si>
  <si>
    <t>Series 28</t>
  </si>
  <si>
    <t>Series 29</t>
  </si>
  <si>
    <t>Series 30</t>
  </si>
  <si>
    <t>Series 31</t>
  </si>
  <si>
    <t>Series 32</t>
  </si>
  <si>
    <t>Series 37</t>
  </si>
  <si>
    <t>Series 41</t>
  </si>
  <si>
    <t>Series 42</t>
  </si>
  <si>
    <t>Series 46</t>
  </si>
  <si>
    <t>Issue date</t>
  </si>
  <si>
    <t>Original rating (Moody's/S&amp;P/Fitch/DBRS)</t>
  </si>
  <si>
    <t>Aaa / AAA / AAA / -</t>
  </si>
  <si>
    <t>Current rating (Moody's/S&amp;P/Fitch/DBRS)</t>
  </si>
  <si>
    <t>Denomination</t>
  </si>
  <si>
    <t>EUR</t>
  </si>
  <si>
    <t>GBP</t>
  </si>
  <si>
    <t>Amount at issuance</t>
  </si>
  <si>
    <t>Amount outstanding</t>
  </si>
  <si>
    <t>FX swap rate (rate:£1)</t>
  </si>
  <si>
    <t>Maturity type (hard/soft-bullet/pass-through)</t>
  </si>
  <si>
    <t>Hard</t>
  </si>
  <si>
    <t>Soft</t>
  </si>
  <si>
    <t>Scheduled final maturity date</t>
  </si>
  <si>
    <t>Legal final maturity date</t>
  </si>
  <si>
    <t>ISIN</t>
  </si>
  <si>
    <t>XS0596191360</t>
  </si>
  <si>
    <t>XS0746621704</t>
  </si>
  <si>
    <t>XS0761325009</t>
  </si>
  <si>
    <t>Stock exchange listing</t>
  </si>
  <si>
    <t>Coupon payment frequency</t>
  </si>
  <si>
    <t>Annual</t>
  </si>
  <si>
    <t>Quarterly</t>
  </si>
  <si>
    <t>Coupon payment date</t>
  </si>
  <si>
    <t>Annually - 18 Nov</t>
  </si>
  <si>
    <t>Annually - 2 Mar</t>
  </si>
  <si>
    <t>Annually - 21 Dec</t>
  </si>
  <si>
    <t>Annually - 09 Dec</t>
  </si>
  <si>
    <t>Annually - 05 Jan</t>
  </si>
  <si>
    <t>Annually - 04 Jan</t>
  </si>
  <si>
    <t>Annually - 06 Feb</t>
  </si>
  <si>
    <t>Annually - 16 Feb</t>
  </si>
  <si>
    <t>Annually - 12 Mar</t>
  </si>
  <si>
    <t>23 Mar, Jun, Sep, Dec</t>
  </si>
  <si>
    <t>Annually - 16 Apr</t>
  </si>
  <si>
    <t>Coupon (rate if fixed, margin and reference rate if floating)</t>
  </si>
  <si>
    <t>SONIA + 2.0465%</t>
  </si>
  <si>
    <t>Margin payable under extended maturity period (%)</t>
  </si>
  <si>
    <t>SONIA +1.58% +Rate Adjustment</t>
  </si>
  <si>
    <t>SONIA +2.45% +Rate Adjustment</t>
  </si>
  <si>
    <t>SONIA + 2.0965%</t>
  </si>
  <si>
    <t>Swap counterparty/ies</t>
  </si>
  <si>
    <t>Santander UK</t>
  </si>
  <si>
    <t>Swap notional denomination</t>
  </si>
  <si>
    <t>Swap notional amount</t>
  </si>
  <si>
    <t>Swap notional maturity</t>
  </si>
  <si>
    <t>LLP receive rate/margin</t>
  </si>
  <si>
    <t>LLP pay rate/margin</t>
  </si>
  <si>
    <t>SONIA + 1.7280%</t>
  </si>
  <si>
    <t>SONIA + 1.8855%</t>
  </si>
  <si>
    <t>SONIA + 2.0680%</t>
  </si>
  <si>
    <t>SONIA + 1.9680%</t>
  </si>
  <si>
    <t>SONIA + 1.9480%</t>
  </si>
  <si>
    <t>SONIA + 1.9805%</t>
  </si>
  <si>
    <t>SONIA + 2.1680%</t>
  </si>
  <si>
    <t>SONIA + 2.6247%</t>
  </si>
  <si>
    <t>SONIA + 1.9130%</t>
  </si>
  <si>
    <t>SONIA + 1.5480%</t>
  </si>
  <si>
    <t>Collateral posting amount(s) (EUR)</t>
  </si>
  <si>
    <t>Series 47</t>
  </si>
  <si>
    <t>Series 48</t>
  </si>
  <si>
    <t>Series 49</t>
  </si>
  <si>
    <t>Series 50</t>
  </si>
  <si>
    <t>Series 74</t>
  </si>
  <si>
    <t>Series 75</t>
  </si>
  <si>
    <t>Series 77</t>
  </si>
  <si>
    <t>Series 77 Tap 1</t>
  </si>
  <si>
    <t>Series 78</t>
  </si>
  <si>
    <t>Series 79</t>
  </si>
  <si>
    <t>Series 80</t>
  </si>
  <si>
    <t>USD</t>
  </si>
  <si>
    <t>XS2102283814</t>
  </si>
  <si>
    <t>RegS: XS2115145406
144A: XS2115122702</t>
  </si>
  <si>
    <t>XS2460254951</t>
  </si>
  <si>
    <t>XS2466426215</t>
  </si>
  <si>
    <t>Reg S: USG7809LAA29 
144A: US80283LBA08</t>
  </si>
  <si>
    <t>XS2574480708</t>
  </si>
  <si>
    <t>Semi Annual</t>
  </si>
  <si>
    <t>Annually - 18 Apr</t>
  </si>
  <si>
    <t>Annually - 15 May</t>
  </si>
  <si>
    <t>Annually - 8 Jun</t>
  </si>
  <si>
    <t>Annually - 12 Jan</t>
  </si>
  <si>
    <t>12 Feb, May, Aug, Nov</t>
  </si>
  <si>
    <t>12 Mar, Jun, Sept, Dec</t>
  </si>
  <si>
    <t>Annually - 12 March</t>
  </si>
  <si>
    <t>12 Jun, Dec</t>
  </si>
  <si>
    <t>12 Jan, Apr, Jul, Oct</t>
  </si>
  <si>
    <t>SONIA +0.55%</t>
  </si>
  <si>
    <t>SONIA +0.43%</t>
  </si>
  <si>
    <t>SONIA +0.65%</t>
  </si>
  <si>
    <t>1M EURIBOR + 0.17%</t>
  </si>
  <si>
    <t>1M EURIBOR + 0.11%</t>
  </si>
  <si>
    <t>SOFR +0.70%</t>
  </si>
  <si>
    <t>SONIA + 1.5180%</t>
  </si>
  <si>
    <t>SONIA + 1.6480%</t>
  </si>
  <si>
    <t>SONIA + 1.7180%</t>
  </si>
  <si>
    <t>SONIA + 0.669%</t>
  </si>
  <si>
    <t>SONIA + 0.4945%</t>
  </si>
  <si>
    <t>SONIA +0.535%</t>
  </si>
  <si>
    <t>Series 81</t>
  </si>
  <si>
    <t>Series 82</t>
  </si>
  <si>
    <t>Series 83</t>
  </si>
  <si>
    <t>Series 84</t>
  </si>
  <si>
    <t>Series 85</t>
  </si>
  <si>
    <t>Series 86</t>
  </si>
  <si>
    <t>Series 87</t>
  </si>
  <si>
    <t>Series 88</t>
  </si>
  <si>
    <t>Series 89</t>
  </si>
  <si>
    <t>Series 90</t>
  </si>
  <si>
    <t>Series 91</t>
  </si>
  <si>
    <t>CHF</t>
  </si>
  <si>
    <t>XS2643036218</t>
  </si>
  <si>
    <t>CH1292012775</t>
  </si>
  <si>
    <t>CH1292012783</t>
  </si>
  <si>
    <t>XS2747638257</t>
  </si>
  <si>
    <t>CH1325807878</t>
  </si>
  <si>
    <t>XS2786381207</t>
  </si>
  <si>
    <t>XS2823117556</t>
  </si>
  <si>
    <t>XS2823118018</t>
  </si>
  <si>
    <t>XS2892385225</t>
  </si>
  <si>
    <t>Reg S: XS2954943366 
144A: US80283LBB80</t>
  </si>
  <si>
    <t>XS2984226626</t>
  </si>
  <si>
    <t>Swiss</t>
  </si>
  <si>
    <t>12 Mar, Jun, Sep, Dec</t>
  </si>
  <si>
    <t>Annually - 12 Septemeber</t>
  </si>
  <si>
    <t>Annually - 12 November</t>
  </si>
  <si>
    <t>Annually - 12 May</t>
  </si>
  <si>
    <t>12 Mar, Jun Sep, Dec</t>
  </si>
  <si>
    <t>Annually - 12 Apr</t>
  </si>
  <si>
    <t>SONIA +0.50%</t>
  </si>
  <si>
    <t>SONIA +0.54%</t>
  </si>
  <si>
    <t>3M EURIBOR + 0.18%</t>
  </si>
  <si>
    <t>SONIA +0.48%</t>
  </si>
  <si>
    <t>1M EURIBOR + 0.40%</t>
  </si>
  <si>
    <t>1M EURIBOR + 0.18%</t>
  </si>
  <si>
    <t>1M EURIBOR + 0.35%</t>
  </si>
  <si>
    <t>SOFR +0.60%</t>
  </si>
  <si>
    <t>1M EURIBOR + 0.32%</t>
  </si>
  <si>
    <t>SONIA + 0.5525%</t>
  </si>
  <si>
    <t>SONIA + 0.6915%</t>
  </si>
  <si>
    <t>SONIA + 0.71%</t>
  </si>
  <si>
    <t>SONIA + 0.68%</t>
  </si>
  <si>
    <t>SONIA + 0.4116%</t>
  </si>
  <si>
    <t>SONIA + 0.6195%</t>
  </si>
  <si>
    <t>SONIA +0.6575%</t>
  </si>
  <si>
    <t>SONIA + 0.5925%</t>
  </si>
  <si>
    <t>Series 92</t>
  </si>
  <si>
    <t>Series 93</t>
  </si>
  <si>
    <t>XS2984226899</t>
  </si>
  <si>
    <t>XS3076318578</t>
  </si>
  <si>
    <t>SONIA +0.52%</t>
  </si>
  <si>
    <t>1M EURIBOR + 0.50%</t>
  </si>
  <si>
    <t>SONIA + 0.6945%</t>
  </si>
  <si>
    <t>Programme triggers</t>
  </si>
  <si>
    <t>Event (please list all triggers)</t>
  </si>
  <si>
    <t>Summary of Event</t>
  </si>
  <si>
    <t>Trigger (S&amp;P, Moody's, Fitch; short-term, long-term)</t>
  </si>
  <si>
    <t>Trigger breached (yes/no)</t>
  </si>
  <si>
    <t>Consequence of a trigger breach</t>
  </si>
  <si>
    <t>Reserve Fund trigger</t>
  </si>
  <si>
    <t>Loss of required rating by the Issuer</t>
  </si>
  <si>
    <t xml:space="preserve">ST:
&lt;A-1+ / &lt;P-1 / &lt;F1 
LT:
 - /  - / &lt;A  </t>
  </si>
  <si>
    <t>Yes (S&amp;P)</t>
  </si>
  <si>
    <t>Requirement to establish and maintain a reserve fund and also to trap any Available Revenue Receipts (in accordance with the relevant waterfall) as necessary to fund the Reserve Fund up to the Reserve Fund Required Amount.</t>
  </si>
  <si>
    <t>Account Bank rating trigger</t>
  </si>
  <si>
    <t>Loss of required rating by the Account Bank</t>
  </si>
  <si>
    <t xml:space="preserve">ST:
&lt;A-1 / &lt;P-1 / &lt;F1 
LT:
 - /  - / &lt;A </t>
  </si>
  <si>
    <t>No</t>
  </si>
  <si>
    <t>Termination of the Bank Account Agreement, unless the Account Bank, within 30 London Business Days, closes the LLP Accounts with it and opens replacement accounts with a financial institution having the required ratings or obtain a guarantee of its obligations under the Bank Account Agreement from a financial institution having the required ratings (provided also that rating agency confirmations are obtained ). Note that the Cash Management Agreement still refers to an S&amp;P trigger on the bank accounts of A-1+ if the amounts on deposit in the GIC Account exceed 20% of the sterling equivalent of the Covered Bonds then outstanding, in which case the Cash Manager shall transfer the excess to the stand-by accounts (however, the rating agency criteria do not require stand-by accounts any longer, which have therefore been terminated).</t>
  </si>
  <si>
    <t>Collections account rating trigger - direct debit transfer to another bank</t>
  </si>
  <si>
    <t>Loss of required rating by the Seller/Servicer re: collection accounts</t>
  </si>
  <si>
    <t xml:space="preserve">ST:
&lt;A-2 / &lt;P-2 / &lt;F2 
LT:
&lt; - /  - / &lt;BBB+  </t>
  </si>
  <si>
    <t>All further instructions by the Servicer to debit the accounts of Borrowers that are subject to direct debit bank mandates in favour of such collection accounts shall be made to another bank that has at least the required ratings or directly to the Account Bank.</t>
  </si>
  <si>
    <t>Pre-Maturity Liquidity Test failure 
(applies to Hard Bullet Covered Bonds only and triggered only if the Final Maturity Date of any Series of Hard Bullet Covered Bonds occurs within 12 months)</t>
  </si>
  <si>
    <t>Pre-Maturity Test will be breached if the Issuer's ratings fall below the required ratings and if the Final Maturity Date of any Series of Hard Bullet Covered Bonds occurs within 12 months</t>
  </si>
  <si>
    <t xml:space="preserve">ST:
 &lt;A-1 / &lt;P-1 / &lt;F1+ 
LT:
- / &lt;A2 / - </t>
  </si>
  <si>
    <t>Yes (Fitch)</t>
  </si>
  <si>
    <t>A Member (Santander UK or the Liquidation Member) may make a cash capital contribution to the LLP or the LLP shall offer to sell Loans in the Portfolio, such that the amount credited to the Pre-Maturity Liquidity Ledger is equal to the Required Redemption Amount for the relevant Series of Hard Bullet Covered Bonds (after taking into account the Required Redemption Amount for all other Series of Hard Bullet Covered Bonds which mature before or at the same time as that Series). No new Covered Bonds may be issued until the Pre-Maturity Test is no longer failed or the amount credited to the Pre-Maturity Liquidity Ledger is equal to the Required Redemption Amounts of all relevant Series of Hard Bullet Covered Bonds.</t>
  </si>
  <si>
    <t>Supplemental Liquidity Event</t>
  </si>
  <si>
    <t>Supplemental Liquidity Event occurs if the Issuer's ratings fall below the required ratings and if the Final Maturity Date of any Series of Hard Bullet Covered Bonds occurs within 12 months</t>
  </si>
  <si>
    <t>The LLP is permitted (but not required) to sell Loans with the aim to fund or replenish the Supplemental Liquidity Reserve Ledger, up to the Supplemental Liquidity Reserve Amount.</t>
  </si>
  <si>
    <t>Segregation of Customer Files and Title Deeds</t>
  </si>
  <si>
    <t>Loss of required rating by the Servicer</t>
  </si>
  <si>
    <t xml:space="preserve">ST:
&lt;A-1+ &amp; &lt;P-1 &amp; &lt;F1  </t>
  </si>
  <si>
    <t>The Servicer shall use reasonable endeavours to ensure that the Customer Files and Title Deeds (unless they relate to dematerialised loans) are located separately from the customer files and title deeds of other properties and mortgages which do not form part of the Portfolio.</t>
  </si>
  <si>
    <t>Modification to the sizing of the Flexible Plus Loans factor in the Asset Coverage Test</t>
  </si>
  <si>
    <t xml:space="preserve">ST:
&lt;A-2 / - / &lt;F1 
LT:
&lt;BBB+ / &lt;A2 / &lt;A  </t>
  </si>
  <si>
    <t>Factor "V" in the Asset Coverage Test calculation is sized as 100% of the sum of the aggregate cleared credit balances in respect of Flexible Plus Loans in the Portfolio as at the relevant Calculation Date.</t>
  </si>
  <si>
    <t xml:space="preserve">Modification to the sizing of the depositor set-off risk percentage in the Asset Coverage Test  </t>
  </si>
  <si>
    <t xml:space="preserve">ST:
&lt;A-2 / - / &lt;F1 
LT:
&lt;BBB+ / &lt;A2 / &lt;A </t>
  </si>
  <si>
    <t>Factor "W" for the sizing of the depositor set-off risk in the Asset Coverage Test is increased from 0 to 4% or such other percentage as determined from time to time. This percentage is subject to a review on each Calculation Date once the Issuer is below these required ratings.</t>
  </si>
  <si>
    <t>Interest Rate Swap provider rating triggers</t>
  </si>
  <si>
    <t>Loss of required rating by the Interest Rate Swap Provider</t>
  </si>
  <si>
    <t xml:space="preserve">ST:
- / - / &lt;F1  
LT:
&lt;A / &lt;A3 / &lt;A   </t>
  </si>
  <si>
    <t>Requirement to post collateral in accordance with the Credit Support Annex, and use reasonable efforts to (a) transfer to an appropriately rated replacement third party, (b) procure a guarantee from an appropriately rated third party, or (c) take such other action as would maintain or restore the ratings of the relevant Covered Bonds. The rating triggers shown on the left are the first level of triggers for S&amp;P and Fitch but this is the only trigger for Moody's. 
A Subsequent Rating Event exists for S&amp;P for loss of BBB+ (LT) and for Fitch for loss of F3 (ST) / BBB- (LT). Remedial actions include posting / continuing to post collateral and taking any of the actions outlined at (a) to (c) above. For the purposes of the S&amp;P rating criteria, "Replacement Option 1" currently applies.</t>
  </si>
  <si>
    <t xml:space="preserve">Covered Bond Swap provider rating triggers - San UK
</t>
  </si>
  <si>
    <t xml:space="preserve">Loss of required rating by Santander UK as Covered Bond Swap Provider </t>
  </si>
  <si>
    <t xml:space="preserve">ST:
-/ -/ &lt;F1 
LT:
&lt;A- / &lt;A3(cr) or &lt;A3 / &lt;A </t>
  </si>
  <si>
    <t xml:space="preserve">Requirement to post collateral in accordance with the Credit Support Annex, and use reasonable efforts to (a) transfer to an appropriately rated Replacement third party, (b) procure a guarantee from an appropriately rated third party, or (c) take such other action as would maintain or restore the ratings of the relevant Covered Bonds. The rating triggers shown on the left are the Initial Rating Event triggers for S&amp;P, Moody's, and Fitch . For S&amp;P, the provisions relating to S&amp;P Adequate is applied.
A Subsequent Rating Event exists for S&amp;P for loss of A- (LT). A Subsequent Rating Event exists for Moody's for loss of Baa1 (LT) or Baa1 (cr). A Subsequent Rating Event for Fitch exist for loss of F3 (ST) / BBB- (LT). Remedial actions include posting / continuing to post collateral and taking any of the actions outlined at (a) to (c) above.
</t>
  </si>
  <si>
    <t>Assignment of legal title to the Loans trigger</t>
  </si>
  <si>
    <t>Loss of required rating by the Seller</t>
  </si>
  <si>
    <t>LT:
&lt;BBB- / &lt;Baa3 / &lt;BBB-</t>
  </si>
  <si>
    <t>Completion of the legal assignment of the Loans to the LLP by the Seller within 20 London Business Days.</t>
  </si>
  <si>
    <r>
      <t>Cash Manager calculation verification trigger</t>
    </r>
    <r>
      <rPr>
        <vertAlign val="superscript"/>
        <sz val="10"/>
        <rFont val="Arial"/>
        <family val="2"/>
      </rPr>
      <t>(28)</t>
    </r>
  </si>
  <si>
    <t>Loss of required rating by the Cash Manager or the Issuer</t>
  </si>
  <si>
    <t xml:space="preserve">LT:
&lt;BBB- / &lt;Baa3 / &lt;BBB- </t>
  </si>
  <si>
    <t>Asset Monitor to report on arithmetic accuracy of Cash Manager's calculations (regarding the Asset Coverage Test and the Amortisation Test) more frequently (in respect of every Calculation Date).</t>
  </si>
  <si>
    <t>Servicer replacement trigger</t>
  </si>
  <si>
    <t>The Servicer will use reasonable endeavours to enter into, within 60 days, a replacement servicing agreement with a third party in such form as the LLP and the Security Trustee shall reasonably require.</t>
  </si>
  <si>
    <t>The table above is a summary only. Investors are advised to consult the underlying Transaction Documents to understand the precise legal terms and conditions associated with the roles listed above and the rating triggers applicable to such roles.</t>
  </si>
  <si>
    <r>
      <t>(28)</t>
    </r>
    <r>
      <rPr>
        <sz val="10"/>
        <color indexed="23"/>
        <rFont val="Arial"/>
        <family val="2"/>
      </rPr>
      <t xml:space="preserve"> Santander UK is the Cash Manager for the Covered Bond Programme</t>
    </r>
  </si>
  <si>
    <t>Non-Rating Triggers</t>
  </si>
  <si>
    <t>Event</t>
  </si>
  <si>
    <t>Description of Trigger</t>
  </si>
  <si>
    <t>Consequence if Trigger Breached</t>
  </si>
  <si>
    <t>Issuer Event of Default</t>
  </si>
  <si>
    <r>
      <t xml:space="preserve">Any of the conditions, events or acts provided in Condition 9.1 of the Prospectus </t>
    </r>
    <r>
      <rPr>
        <strike/>
        <sz val="10"/>
        <rFont val="Arial"/>
        <family val="2"/>
      </rPr>
      <t xml:space="preserve"> - </t>
    </r>
    <r>
      <rPr>
        <sz val="10"/>
        <rFont val="Arial"/>
        <family val="2"/>
      </rPr>
      <t>Issuer Events of default</t>
    </r>
  </si>
  <si>
    <t>Covered Bonds will become immediately due and payable against the Issuer and a Notice to Pay will be served on the LLP.  Subsequent recoveries from the Issuer are held by the LLP as security and the LLP will then be require to make payments of Guaranteed Amounts in accordance with the original payment schedule.</t>
  </si>
  <si>
    <t>Interest Rate Shortfall test</t>
  </si>
  <si>
    <t>The amount of income that the LLP expects to receive in the next LLP Payment Period is insufficient to cover the would be amounts due under the Intercompany Loan and to the Covered Bond Swap Provider(s) and other senior expenses ranking in priority thereto.</t>
  </si>
  <si>
    <t xml:space="preserve">Standard variable rate and other discretionary rates and/or margins will be increased. </t>
  </si>
  <si>
    <t xml:space="preserve">On a Calculation Date, the Adjusted Aggregate Loan Amount is less than the Principal Amount Outstanding of Covered Bonds </t>
  </si>
  <si>
    <t>Breach of Asset Coverage Test not remedied on the next Calculation Date will result in the issuance of a Asset Coverage breach notice and if not rectified by the 3rd calculation date after the issuance of the breach notice an Issuer Event of Default will occur.</t>
  </si>
  <si>
    <t>LLP Event of Default</t>
  </si>
  <si>
    <r>
      <t>Any of the conditions, events or acts provided in Condition 9.2 of the Prospectus</t>
    </r>
    <r>
      <rPr>
        <strike/>
        <sz val="10"/>
        <rFont val="Arial"/>
        <family val="2"/>
      </rPr>
      <t xml:space="preserve"> - </t>
    </r>
    <r>
      <rPr>
        <sz val="10"/>
        <rFont val="Arial"/>
        <family val="2"/>
      </rPr>
      <t>LLP Events of default.</t>
    </r>
  </si>
  <si>
    <t>Covered Bonds will become immediately due and payable against the LLP.  Security becomes enforceable.</t>
  </si>
  <si>
    <t>Yield Shortfall Test</t>
  </si>
  <si>
    <t>Following an Issuer Event of Default, the Loans must yield SONIA plus 0.30%.</t>
  </si>
  <si>
    <t>Amortisation Test</t>
  </si>
  <si>
    <t>Following a Notice to Pay, the Amortisation Test Aggregate Loan Amount will be in an amount at least equal to the Sterling Equivalent of the aggregate Principal Amount Outstanding of the Covered Bonds.</t>
  </si>
  <si>
    <t>LLP Event of Default will occur.</t>
  </si>
  <si>
    <t>Glossary:</t>
  </si>
  <si>
    <t>Arrears</t>
  </si>
  <si>
    <t xml:space="preserve">For the purposes of the Asset Coverage Test, arrears are calculated in accordance with standard market practice in the UK. A mortgage is identified as being in arrears when, on any due date, the overdue amounts which were due on previous due dates equal, in the aggregate, one or more full monthly payments. In making an arrears determination, the servicer calculates as of the date of determination the difference between the sum of all monthly payments that were due and payable by a borrower on any due date up to that date of determination (less the aggregate amount of all authorised underpayments made by such borrower up to such date of determination) and the sum of all payments actually made by that borrower up to that date of determination. If the result arrived at by dividing that difference (if any) by the amount of the required current monthly payment equals or exceeds 1 the account is deemed to be in arrears. Arrears classification is determined based on the number of equivalent full current monthly payments that have been missed. A borrower that has missed payments that in the aggregate equal or exceeding 2 monthly payments (but for which the aggregate of missed payments is less than 3 monthly payments) would be classified as being 2 to &lt;3 months in arrears, and so on.  An account is treated as being in default if it is 3 or more months in arrears.
For the purposes of Investor Reporting, if unpaid at the end of the reporting period, the due amounts which were due on the latest due date are included in the aggregate
</t>
  </si>
  <si>
    <t>Amount / Current Balance (GBP)</t>
  </si>
  <si>
    <t>In relation to any Loan at any date (the current balance determination date), the aggregate at such date (but avoiding double counting) of:</t>
  </si>
  <si>
    <t>the Initial Advance;</t>
  </si>
  <si>
    <t>Further Advances and/or Flexible Loan Drawings;</t>
  </si>
  <si>
    <t>(iii)</t>
  </si>
  <si>
    <t>Capitalised Expenses;</t>
  </si>
  <si>
    <t>(iv)</t>
  </si>
  <si>
    <t>Capitalised Interest; and</t>
  </si>
  <si>
    <t>(v)</t>
  </si>
  <si>
    <t>all expenses, charges, fees, premium or payment due and owing by the Borrower which have not yet been capitalised,</t>
  </si>
  <si>
    <t>in each case relating to such Loan less all prepayments, repayments or payments of any of the foregoing made on or prior to the amount balance determination date; and in relation to any Mortgage Account at the amount balance determination date, the aggregate at such date of the Amount balance in respect of each Loan comprised in the relevant Mortgage Account</t>
  </si>
  <si>
    <t>Default</t>
  </si>
  <si>
    <t>Default is defined as a property having been taken into possession.</t>
  </si>
  <si>
    <t>Reference Indexed Valuation</t>
  </si>
  <si>
    <t>Nationwide Price Indexed Valuation</t>
  </si>
  <si>
    <t>01 January 2026 (Calculation Period Start Date 01 January 2026 inclusive)</t>
  </si>
  <si>
    <t>01 February 2026 (Calculation Period Start Date 01 February 2026 exclusive)</t>
  </si>
  <si>
    <t>Value as at 01-02-26 
for the reporting period</t>
  </si>
  <si>
    <t>Value as at 01-02-26</t>
  </si>
  <si>
    <t>Programme-Level Characteristics - as at 31-01-26</t>
  </si>
  <si>
    <t>Stratification tables are all as of 31-01-26</t>
  </si>
  <si>
    <t>A+ / F1</t>
  </si>
  <si>
    <t>A1 / P-1</t>
  </si>
  <si>
    <t>A / A-1</t>
  </si>
  <si>
    <t>or other Payments [ (Principal Ledger=£3,699,080,913)+(Payments Ledger (Principal)=£0) ]</t>
  </si>
  <si>
    <t>Value as at 01-01-26 
for the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</si>
</sst>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809]d\ mmmm\ yyyy;@"/>
    <numFmt numFmtId="165" formatCode="[$-F800]dddd\,\ mmmm\ dd\,\ yyyy"/>
    <numFmt numFmtId="166" formatCode="dd/mm/yy;@"/>
    <numFmt numFmtId="167" formatCode="_(&quot;£&quot;* #,##0_);_(&quot;£&quot;* \(#,##0\);_(&quot;£&quot;* &quot;-&quot;_);_(@_)"/>
    <numFmt numFmtId="168" formatCode="_-[$€-2]\ * #,##0_-;\-[$€-2]\ * #,##0_-;_-[$€-2]\ * &quot;-&quot;_-;_-@_-"/>
    <numFmt numFmtId="169" formatCode="_-[$€-2]\ * #,##0.0_-;\-[$€-2]\ * #,##0.0_-;_-[$€-2]\ * &quot;-&quot;_-;_-@_-"/>
    <numFmt numFmtId="170" formatCode="0.000%"/>
    <numFmt numFmtId="171" formatCode="_([$€-2]\ * #,##0.00_);_([$€-2]\ * \(#,##0.00\);_([$€-2]\ * &quot;-&quot;??_);_(@_)"/>
    <numFmt numFmtId="172" formatCode="_(* #,##0.00_);_(* \(#,##0.00\);_(* &quot;-&quot;??_);_(@_)"/>
    <numFmt numFmtId="173" formatCode="_(&quot;£&quot;* #,##0.00_);_(&quot;£&quot;* \(#,##0.00\);_(&quot;£&quot;* &quot;-&quot;??_);_(@_)"/>
    <numFmt numFmtId="174" formatCode="_(* #,##0_);_(* \(#,##0\);_(* &quot;-&quot;??_);_(@_)"/>
    <numFmt numFmtId="175" formatCode="#,##0_ ;\-#,##0\ "/>
    <numFmt numFmtId="176" formatCode="0.0%"/>
    <numFmt numFmtId="177" formatCode="#,##0.0_ ;\-#,##0.0\ "/>
    <numFmt numFmtId="178" formatCode="_(* #,##0.000000000_);_(* \(#,##0.000000000\);_(* &quot;-&quot;??_);_(@_)"/>
    <numFmt numFmtId="179" formatCode="0.000"/>
    <numFmt numFmtId="180" formatCode="_(* #,##0_);_(* \(#,##0\);_(* &quot;-&quot;_);_(@_)"/>
    <numFmt numFmtId="181" formatCode="0.0000%"/>
    <numFmt numFmtId="182" formatCode="#,##0.000000"/>
  </numFmts>
  <fonts count="26" x14ac:knownFonts="1">
    <font>
      <sz val="10"/>
      <name val="Arial"/>
      <family val="2"/>
    </font>
    <font>
      <sz val="10"/>
      <name val="Arial"/>
      <family val="2"/>
    </font>
    <font>
      <sz val="24"/>
      <color indexed="9"/>
      <name val="Helvetica"/>
      <family val="2"/>
    </font>
    <font>
      <sz val="10"/>
      <color indexed="42"/>
      <name val="Arial"/>
      <family val="2"/>
    </font>
    <font>
      <sz val="22"/>
      <color indexed="8"/>
      <name val="Helvetica"/>
      <family val="2"/>
    </font>
    <font>
      <sz val="22"/>
      <color indexed="17"/>
      <name val="Helvetica"/>
      <family val="2"/>
    </font>
    <font>
      <sz val="10"/>
      <color indexed="8"/>
      <name val="Helvetica"/>
      <family val="2"/>
    </font>
    <font>
      <sz val="10"/>
      <name val="Helvetica"/>
    </font>
    <font>
      <sz val="10"/>
      <name val="Helvetica"/>
      <family val="2"/>
    </font>
    <font>
      <u/>
      <sz val="10"/>
      <color indexed="10"/>
      <name val="Arial"/>
      <family val="2"/>
    </font>
    <font>
      <u/>
      <sz val="10"/>
      <name val="Arial"/>
      <family val="2"/>
    </font>
    <font>
      <b/>
      <u/>
      <sz val="10"/>
      <name val="Arial"/>
      <family val="2"/>
    </font>
    <font>
      <vertAlign val="superscript"/>
      <sz val="10"/>
      <name val="Arial"/>
      <family val="2"/>
    </font>
    <font>
      <u/>
      <sz val="10"/>
      <color theme="10"/>
      <name val="Arial"/>
      <family val="2"/>
    </font>
    <font>
      <vertAlign val="superscript"/>
      <sz val="10"/>
      <color indexed="23"/>
      <name val="Arial"/>
      <family val="2"/>
    </font>
    <font>
      <sz val="10"/>
      <color indexed="23"/>
      <name val="Arial"/>
      <family val="2"/>
    </font>
    <font>
      <sz val="10"/>
      <color rgb="FFFF0000"/>
      <name val="Arial"/>
      <family val="2"/>
    </font>
    <font>
      <sz val="10"/>
      <color rgb="FF808080"/>
      <name val="Arial"/>
      <family val="2"/>
    </font>
    <font>
      <b/>
      <sz val="10"/>
      <name val="Arial"/>
      <family val="2"/>
    </font>
    <font>
      <sz val="10"/>
      <color theme="1"/>
      <name val="Arial"/>
      <family val="2"/>
    </font>
    <font>
      <b/>
      <vertAlign val="superscript"/>
      <sz val="10"/>
      <name val="Arial"/>
      <family val="2"/>
    </font>
    <font>
      <strike/>
      <sz val="10"/>
      <name val="Arial"/>
      <family val="2"/>
    </font>
    <font>
      <b/>
      <sz val="10"/>
      <name val="Helvetica"/>
      <family val="2"/>
    </font>
    <font>
      <b/>
      <sz val="12"/>
      <color indexed="48"/>
      <name val="Helvetica"/>
      <family val="2"/>
    </font>
    <font>
      <b/>
      <sz val="10"/>
      <color indexed="48"/>
      <name val="Helvetica"/>
      <family val="2"/>
    </font>
    <font>
      <vertAlign val="superscript"/>
      <sz val="10"/>
      <color indexed="55"/>
      <name val="Arial"/>
      <family val="2"/>
    </font>
  </fonts>
  <fills count="8">
    <fill>
      <patternFill patternType="none"/>
    </fill>
    <fill>
      <patternFill patternType="gray125"/>
    </fill>
    <fill>
      <patternFill patternType="solid">
        <fgColor rgb="FFEC0000"/>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diagonal/>
    </border>
  </borders>
  <cellStyleXfs count="8">
    <xf numFmtId="0" fontId="0" fillId="0" borderId="0"/>
    <xf numFmtId="9" fontId="1" fillId="0" borderId="0" applyFont="0" applyFill="0" applyBorder="0" applyAlignment="0" applyProtection="0"/>
    <xf numFmtId="0" fontId="13" fillId="0" borderId="0" applyNumberFormat="0" applyFill="0" applyBorder="0" applyAlignment="0" applyProtection="0">
      <alignment vertical="top"/>
      <protection locked="0"/>
    </xf>
    <xf numFmtId="173" fontId="1" fillId="0" borderId="0" applyFont="0" applyFill="0" applyBorder="0" applyAlignment="0" applyProtection="0"/>
    <xf numFmtId="17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299">
    <xf numFmtId="0" fontId="0" fillId="0" borderId="0" xfId="0"/>
    <xf numFmtId="0" fontId="2" fillId="2" borderId="0" xfId="0" applyFont="1" applyFill="1" applyAlignment="1">
      <alignment horizontal="center"/>
    </xf>
    <xf numFmtId="0" fontId="3" fillId="2" borderId="0" xfId="0" applyFont="1" applyFill="1"/>
    <xf numFmtId="0" fontId="4" fillId="2" borderId="0" xfId="0" applyFont="1" applyFill="1" applyAlignment="1">
      <alignment horizontal="center" vertical="top"/>
    </xf>
    <xf numFmtId="0" fontId="5" fillId="2" borderId="0" xfId="0" applyFont="1" applyFill="1" applyAlignment="1">
      <alignment vertical="top"/>
    </xf>
    <xf numFmtId="0" fontId="0" fillId="3" borderId="0" xfId="0" applyFill="1"/>
    <xf numFmtId="0" fontId="6" fillId="3" borderId="0" xfId="0" applyFont="1" applyFill="1" applyAlignment="1">
      <alignment horizontal="left" vertical="top" wrapText="1"/>
    </xf>
    <xf numFmtId="0" fontId="0" fillId="3" borderId="0" xfId="0" applyFill="1" applyAlignment="1">
      <alignment wrapText="1"/>
    </xf>
    <xf numFmtId="0" fontId="7" fillId="3" borderId="0" xfId="0" applyFont="1" applyFill="1" applyAlignment="1">
      <alignment horizontal="left" vertical="top" wrapText="1"/>
    </xf>
    <xf numFmtId="0" fontId="8" fillId="3" borderId="0" xfId="0" applyFont="1" applyFill="1" applyAlignment="1">
      <alignment horizontal="left" vertical="top" wrapText="1"/>
    </xf>
    <xf numFmtId="0" fontId="9" fillId="3" borderId="0" xfId="0" applyFont="1" applyFill="1" applyAlignment="1">
      <alignment horizontal="center"/>
    </xf>
    <xf numFmtId="0" fontId="10" fillId="3" borderId="0" xfId="0" applyFont="1" applyFill="1" applyAlignment="1">
      <alignment horizontal="center"/>
    </xf>
    <xf numFmtId="0" fontId="10" fillId="0" borderId="0" xfId="0" applyFont="1" applyAlignment="1">
      <alignment horizontal="center"/>
    </xf>
    <xf numFmtId="0" fontId="11" fillId="3" borderId="0" xfId="0" applyFont="1" applyFill="1"/>
    <xf numFmtId="0" fontId="1" fillId="3" borderId="0" xfId="0" applyFont="1" applyFill="1"/>
    <xf numFmtId="0" fontId="1" fillId="0" borderId="0" xfId="0" applyFont="1"/>
    <xf numFmtId="0" fontId="1" fillId="3" borderId="1" xfId="0" applyFont="1" applyFill="1" applyBorder="1" applyAlignment="1">
      <alignment wrapText="1"/>
    </xf>
    <xf numFmtId="0" fontId="1" fillId="4" borderId="1" xfId="0" applyFont="1" applyFill="1" applyBorder="1" applyAlignment="1">
      <alignment wrapText="1"/>
    </xf>
    <xf numFmtId="0" fontId="0" fillId="4" borderId="1" xfId="0" applyFill="1" applyBorder="1"/>
    <xf numFmtId="164" fontId="1" fillId="5" borderId="2" xfId="0" applyNumberFormat="1" applyFont="1" applyFill="1" applyBorder="1" applyAlignment="1">
      <alignment horizontal="left" wrapText="1"/>
    </xf>
    <xf numFmtId="165" fontId="1" fillId="6" borderId="2" xfId="0" applyNumberFormat="1" applyFont="1" applyFill="1" applyBorder="1" applyAlignment="1">
      <alignment horizontal="left" wrapText="1"/>
    </xf>
    <xf numFmtId="165" fontId="1" fillId="4" borderId="2" xfId="0" applyNumberFormat="1" applyFont="1" applyFill="1" applyBorder="1" applyAlignment="1">
      <alignment horizontal="left" wrapText="1"/>
    </xf>
    <xf numFmtId="165" fontId="1" fillId="4" borderId="3" xfId="0" applyNumberFormat="1" applyFont="1" applyFill="1" applyBorder="1" applyAlignment="1">
      <alignment horizontal="left" wrapText="1"/>
    </xf>
    <xf numFmtId="0" fontId="1" fillId="6" borderId="4" xfId="0" applyFont="1" applyFill="1" applyBorder="1"/>
    <xf numFmtId="0" fontId="1" fillId="6" borderId="2" xfId="0" applyFont="1" applyFill="1" applyBorder="1" applyAlignment="1">
      <alignment wrapText="1"/>
    </xf>
    <xf numFmtId="0" fontId="1" fillId="4" borderId="2" xfId="0" applyFont="1" applyFill="1" applyBorder="1" applyAlignment="1">
      <alignment wrapText="1"/>
    </xf>
    <xf numFmtId="0" fontId="1" fillId="4" borderId="3" xfId="0" applyFont="1" applyFill="1" applyBorder="1" applyAlignment="1">
      <alignment wrapText="1"/>
    </xf>
    <xf numFmtId="0" fontId="1" fillId="3" borderId="4" xfId="0" applyFont="1" applyFill="1" applyBorder="1"/>
    <xf numFmtId="166" fontId="13" fillId="4" borderId="1" xfId="2" applyNumberFormat="1" applyFill="1" applyBorder="1" applyAlignment="1" applyProtection="1">
      <alignment wrapText="1"/>
    </xf>
    <xf numFmtId="0" fontId="1" fillId="3" borderId="0" xfId="0" applyFont="1" applyFill="1" applyAlignment="1">
      <alignment wrapText="1"/>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1"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0" xfId="0" applyFont="1" applyFill="1" applyBorder="1" applyAlignment="1">
      <alignment horizontal="center"/>
    </xf>
    <xf numFmtId="0" fontId="1" fillId="4" borderId="8" xfId="0" applyFont="1" applyFill="1" applyBorder="1" applyAlignment="1">
      <alignment horizontal="center"/>
    </xf>
    <xf numFmtId="0" fontId="1" fillId="4" borderId="9" xfId="0" applyFont="1" applyFill="1" applyBorder="1" applyAlignment="1">
      <alignment horizontal="center"/>
    </xf>
    <xf numFmtId="0" fontId="1" fillId="4" borderId="10" xfId="0" applyFont="1" applyFill="1" applyBorder="1" applyAlignment="1">
      <alignment horizontal="center"/>
    </xf>
    <xf numFmtId="0" fontId="1" fillId="4" borderId="11" xfId="0" applyFont="1" applyFill="1" applyBorder="1" applyAlignment="1">
      <alignment horizontal="center"/>
    </xf>
    <xf numFmtId="0" fontId="1" fillId="5" borderId="11" xfId="0" applyFont="1" applyFill="1" applyBorder="1" applyAlignment="1">
      <alignment horizontal="center"/>
    </xf>
    <xf numFmtId="0" fontId="0" fillId="4" borderId="11" xfId="0" applyFill="1" applyBorder="1" applyAlignment="1">
      <alignment horizontal="center"/>
    </xf>
    <xf numFmtId="0" fontId="1" fillId="4" borderId="1" xfId="0" applyFont="1" applyFill="1" applyBorder="1" applyAlignment="1">
      <alignment horizontal="center"/>
    </xf>
    <xf numFmtId="0" fontId="1" fillId="4" borderId="1" xfId="0" applyFont="1" applyFill="1" applyBorder="1" applyAlignment="1">
      <alignment horizontal="center" wrapText="1"/>
    </xf>
    <xf numFmtId="0" fontId="1" fillId="5" borderId="1" xfId="0" applyFont="1" applyFill="1" applyBorder="1" applyAlignment="1">
      <alignment horizontal="center"/>
    </xf>
    <xf numFmtId="0" fontId="1" fillId="5" borderId="1" xfId="0" applyFont="1" applyFill="1" applyBorder="1" applyAlignment="1">
      <alignment horizontal="center" wrapText="1"/>
    </xf>
    <xf numFmtId="0" fontId="1" fillId="4" borderId="1" xfId="0" applyFont="1" applyFill="1" applyBorder="1" applyAlignment="1">
      <alignment horizontal="center"/>
    </xf>
    <xf numFmtId="0" fontId="1" fillId="3" borderId="1" xfId="0" applyFont="1" applyFill="1" applyBorder="1"/>
    <xf numFmtId="167" fontId="1" fillId="4" borderId="1" xfId="0" applyNumberFormat="1" applyFont="1" applyFill="1" applyBorder="1"/>
    <xf numFmtId="168" fontId="1" fillId="4" borderId="1" xfId="0" applyNumberFormat="1" applyFont="1" applyFill="1" applyBorder="1" applyAlignment="1">
      <alignment horizontal="right"/>
    </xf>
    <xf numFmtId="169" fontId="1" fillId="4" borderId="1" xfId="0" applyNumberFormat="1" applyFont="1" applyFill="1" applyBorder="1" applyAlignment="1">
      <alignment horizontal="right"/>
    </xf>
    <xf numFmtId="170" fontId="1" fillId="4" borderId="1" xfId="0" applyNumberFormat="1" applyFont="1" applyFill="1" applyBorder="1" applyAlignment="1">
      <alignment horizontal="right"/>
    </xf>
    <xf numFmtId="167" fontId="1" fillId="6" borderId="1" xfId="0" applyNumberFormat="1" applyFont="1" applyFill="1" applyBorder="1"/>
    <xf numFmtId="171" fontId="1" fillId="3" borderId="0" xfId="0" applyNumberFormat="1" applyFont="1" applyFill="1"/>
    <xf numFmtId="0" fontId="14" fillId="7" borderId="0" xfId="0" applyFont="1" applyFill="1"/>
    <xf numFmtId="0" fontId="1" fillId="7" borderId="0" xfId="0" applyFont="1" applyFill="1"/>
    <xf numFmtId="0" fontId="15" fillId="7" borderId="0" xfId="0" applyFont="1" applyFill="1" applyAlignment="1">
      <alignment horizontal="left" indent="1"/>
    </xf>
    <xf numFmtId="0" fontId="15" fillId="7" borderId="0" xfId="0" applyFont="1" applyFill="1"/>
    <xf numFmtId="168" fontId="1" fillId="7" borderId="0" xfId="0" applyNumberFormat="1" applyFont="1" applyFill="1" applyAlignment="1">
      <alignment horizontal="center"/>
    </xf>
    <xf numFmtId="0" fontId="15" fillId="3" borderId="0" xfId="0" applyFont="1" applyFill="1"/>
    <xf numFmtId="0" fontId="14" fillId="3" borderId="0" xfId="0" applyFont="1" applyFill="1"/>
    <xf numFmtId="0" fontId="13" fillId="3" borderId="0" xfId="2" applyFill="1" applyAlignment="1" applyProtection="1"/>
    <xf numFmtId="0" fontId="13" fillId="7" borderId="0" xfId="2" applyFill="1" applyAlignment="1" applyProtection="1"/>
    <xf numFmtId="0" fontId="15" fillId="3" borderId="0" xfId="0" applyFont="1" applyFill="1" applyAlignment="1">
      <alignment horizontal="left" indent="1"/>
    </xf>
    <xf numFmtId="0" fontId="1" fillId="0" borderId="1" xfId="0" applyFont="1" applyBorder="1" applyAlignment="1">
      <alignment wrapText="1"/>
    </xf>
    <xf numFmtId="0" fontId="1" fillId="3" borderId="1" xfId="0" applyFont="1" applyFill="1" applyBorder="1" applyAlignment="1">
      <alignment vertical="center"/>
    </xf>
    <xf numFmtId="167" fontId="1" fillId="4" borderId="1" xfId="0" applyNumberFormat="1" applyFont="1" applyFill="1" applyBorder="1" applyAlignment="1">
      <alignment horizontal="right"/>
    </xf>
    <xf numFmtId="167" fontId="1" fillId="3" borderId="0" xfId="0" applyNumberFormat="1" applyFont="1" applyFill="1"/>
    <xf numFmtId="167" fontId="1" fillId="3" borderId="0" xfId="0" applyNumberFormat="1" applyFont="1" applyFill="1" applyAlignment="1">
      <alignment wrapText="1"/>
    </xf>
    <xf numFmtId="167" fontId="1" fillId="7" borderId="0" xfId="0" applyNumberFormat="1" applyFont="1" applyFill="1"/>
    <xf numFmtId="0" fontId="16" fillId="7" borderId="0" xfId="0" applyFont="1" applyFill="1"/>
    <xf numFmtId="167" fontId="1" fillId="5" borderId="1" xfId="0" applyNumberFormat="1" applyFont="1" applyFill="1" applyBorder="1"/>
    <xf numFmtId="0" fontId="1" fillId="0" borderId="1" xfId="0" applyFont="1" applyBorder="1"/>
    <xf numFmtId="172" fontId="1" fillId="3" borderId="0" xfId="0" applyNumberFormat="1" applyFont="1" applyFill="1"/>
    <xf numFmtId="0" fontId="1" fillId="3" borderId="6" xfId="0" applyFont="1" applyFill="1" applyBorder="1" applyAlignment="1">
      <alignment horizontal="left" vertical="top" wrapText="1"/>
    </xf>
    <xf numFmtId="0" fontId="1" fillId="3" borderId="0" xfId="0" applyFont="1" applyFill="1" applyAlignment="1">
      <alignment horizontal="left" vertical="top" wrapText="1"/>
    </xf>
    <xf numFmtId="0" fontId="1" fillId="0" borderId="1" xfId="0" applyFont="1" applyBorder="1" applyAlignment="1">
      <alignment horizontal="center"/>
    </xf>
    <xf numFmtId="0" fontId="1" fillId="3" borderId="5" xfId="0" applyFont="1" applyFill="1" applyBorder="1"/>
    <xf numFmtId="0" fontId="0" fillId="3" borderId="6" xfId="0" applyFill="1" applyBorder="1"/>
    <xf numFmtId="0" fontId="0" fillId="3" borderId="7" xfId="0" applyFill="1" applyBorder="1"/>
    <xf numFmtId="0" fontId="18" fillId="3" borderId="4" xfId="0" applyFont="1" applyFill="1" applyBorder="1"/>
    <xf numFmtId="0" fontId="0" fillId="3" borderId="2" xfId="0" applyFill="1" applyBorder="1"/>
    <xf numFmtId="0" fontId="1" fillId="3" borderId="2" xfId="0" applyFont="1" applyFill="1" applyBorder="1"/>
    <xf numFmtId="0" fontId="1" fillId="3" borderId="3" xfId="0" applyFont="1" applyFill="1" applyBorder="1"/>
    <xf numFmtId="0" fontId="1" fillId="4" borderId="4" xfId="0" applyFont="1" applyFill="1" applyBorder="1"/>
    <xf numFmtId="0" fontId="1" fillId="4" borderId="2" xfId="0" applyFont="1" applyFill="1" applyBorder="1"/>
    <xf numFmtId="0" fontId="0" fillId="4" borderId="3" xfId="0" applyFill="1" applyBorder="1"/>
    <xf numFmtId="0" fontId="18" fillId="4" borderId="12" xfId="0" applyFont="1" applyFill="1" applyBorder="1"/>
    <xf numFmtId="0" fontId="1" fillId="4" borderId="0" xfId="0" applyFont="1" applyFill="1"/>
    <xf numFmtId="0" fontId="1" fillId="4" borderId="13" xfId="0" applyFont="1" applyFill="1" applyBorder="1"/>
    <xf numFmtId="0" fontId="1" fillId="4" borderId="12" xfId="0" applyFont="1" applyFill="1" applyBorder="1"/>
    <xf numFmtId="0" fontId="1" fillId="4" borderId="12" xfId="0" applyFont="1" applyFill="1" applyBorder="1" applyAlignment="1">
      <alignment horizontal="center"/>
    </xf>
    <xf numFmtId="173" fontId="18" fillId="4" borderId="0" xfId="3" applyFont="1" applyFill="1" applyBorder="1"/>
    <xf numFmtId="0" fontId="1" fillId="4" borderId="0" xfId="0" applyFont="1" applyFill="1" applyAlignment="1">
      <alignment horizontal="left" vertical="top" wrapText="1"/>
    </xf>
    <xf numFmtId="0" fontId="1" fillId="4" borderId="13" xfId="0" applyFont="1" applyFill="1" applyBorder="1" applyAlignment="1">
      <alignment horizontal="left" vertical="top" wrapText="1"/>
    </xf>
    <xf numFmtId="0" fontId="1" fillId="4" borderId="8" xfId="0" applyFont="1" applyFill="1" applyBorder="1"/>
    <xf numFmtId="0" fontId="1" fillId="4" borderId="9" xfId="0" applyFont="1" applyFill="1" applyBorder="1"/>
    <xf numFmtId="0" fontId="1" fillId="4" borderId="9" xfId="0" applyFont="1" applyFill="1" applyBorder="1" applyAlignment="1">
      <alignment horizontal="left" vertical="top" wrapText="1"/>
    </xf>
    <xf numFmtId="0" fontId="1" fillId="4" borderId="10" xfId="0" applyFont="1" applyFill="1" applyBorder="1" applyAlignment="1">
      <alignment horizontal="left" vertical="top" wrapText="1"/>
    </xf>
    <xf numFmtId="0" fontId="0" fillId="3" borderId="1" xfId="0" applyFill="1" applyBorder="1"/>
    <xf numFmtId="0" fontId="1" fillId="4" borderId="5" xfId="0" applyFont="1" applyFill="1" applyBorder="1"/>
    <xf numFmtId="0" fontId="0" fillId="4" borderId="6" xfId="0" applyFill="1" applyBorder="1"/>
    <xf numFmtId="0" fontId="0" fillId="4" borderId="7" xfId="0" applyFill="1" applyBorder="1"/>
    <xf numFmtId="0" fontId="1" fillId="4" borderId="12" xfId="0" applyFont="1" applyFill="1" applyBorder="1" applyAlignment="1">
      <alignment horizontal="right"/>
    </xf>
    <xf numFmtId="173" fontId="18" fillId="5" borderId="0" xfId="3" applyFont="1" applyFill="1" applyBorder="1"/>
    <xf numFmtId="0" fontId="1" fillId="4" borderId="8" xfId="0" applyFont="1" applyFill="1" applyBorder="1"/>
    <xf numFmtId="0" fontId="1" fillId="4" borderId="9" xfId="0" applyFont="1" applyFill="1" applyBorder="1"/>
    <xf numFmtId="0" fontId="0" fillId="4" borderId="10" xfId="0" applyFill="1" applyBorder="1"/>
    <xf numFmtId="0" fontId="1" fillId="4" borderId="0" xfId="0" applyFont="1" applyFill="1" applyAlignment="1">
      <alignment horizontal="center"/>
    </xf>
    <xf numFmtId="2" fontId="1" fillId="4" borderId="0" xfId="0" quotePrefix="1" applyNumberFormat="1" applyFont="1" applyFill="1" applyAlignment="1">
      <alignment horizontal="center"/>
    </xf>
    <xf numFmtId="10" fontId="1" fillId="4" borderId="1" xfId="1" applyNumberFormat="1" applyFont="1" applyFill="1" applyBorder="1" applyAlignment="1"/>
    <xf numFmtId="0" fontId="12" fillId="3" borderId="0" xfId="0" applyFont="1" applyFill="1" applyAlignment="1">
      <alignment horizontal="left"/>
    </xf>
    <xf numFmtId="173" fontId="1" fillId="3" borderId="0" xfId="0" applyNumberFormat="1" applyFont="1" applyFill="1"/>
    <xf numFmtId="167" fontId="1" fillId="7" borderId="0" xfId="1" applyNumberFormat="1" applyFont="1" applyFill="1" applyAlignment="1"/>
    <xf numFmtId="2" fontId="1" fillId="4" borderId="0" xfId="4" quotePrefix="1" applyNumberFormat="1" applyFont="1" applyFill="1" applyBorder="1" applyAlignment="1">
      <alignment horizontal="center"/>
    </xf>
    <xf numFmtId="0" fontId="18" fillId="4" borderId="0" xfId="0" applyFont="1" applyFill="1"/>
    <xf numFmtId="0" fontId="1" fillId="4" borderId="10" xfId="0" applyFont="1" applyFill="1" applyBorder="1"/>
    <xf numFmtId="0" fontId="11" fillId="0" borderId="0" xfId="0" applyFont="1"/>
    <xf numFmtId="167" fontId="1" fillId="4" borderId="1" xfId="0" applyNumberFormat="1" applyFont="1" applyFill="1" applyBorder="1" applyAlignment="1">
      <alignment horizontal="right" wrapText="1"/>
    </xf>
    <xf numFmtId="168" fontId="1" fillId="4" borderId="1" xfId="0" applyNumberFormat="1" applyFont="1" applyFill="1" applyBorder="1" applyAlignment="1">
      <alignment horizontal="right" wrapText="1"/>
    </xf>
    <xf numFmtId="14" fontId="1" fillId="3" borderId="0" xfId="0" applyNumberFormat="1" applyFont="1" applyFill="1"/>
    <xf numFmtId="174" fontId="1" fillId="3" borderId="0" xfId="4" applyNumberFormat="1" applyFont="1" applyFill="1" applyAlignment="1"/>
    <xf numFmtId="9" fontId="1" fillId="3" borderId="0" xfId="1" applyFont="1" applyFill="1" applyAlignment="1"/>
    <xf numFmtId="3" fontId="1" fillId="4" borderId="1" xfId="0" applyNumberFormat="1" applyFont="1" applyFill="1" applyBorder="1" applyAlignment="1">
      <alignment horizontal="right" wrapText="1"/>
    </xf>
    <xf numFmtId="172" fontId="1" fillId="3" borderId="0" xfId="4" applyFont="1" applyFill="1" applyAlignment="1"/>
    <xf numFmtId="10" fontId="1" fillId="6" borderId="1" xfId="1" applyNumberFormat="1" applyFont="1" applyFill="1" applyBorder="1" applyAlignment="1"/>
    <xf numFmtId="174" fontId="1" fillId="3" borderId="0" xfId="0" applyNumberFormat="1" applyFont="1" applyFill="1"/>
    <xf numFmtId="175" fontId="1" fillId="7" borderId="0" xfId="0" applyNumberFormat="1" applyFont="1" applyFill="1"/>
    <xf numFmtId="4" fontId="1" fillId="6" borderId="1" xfId="0" applyNumberFormat="1" applyFont="1" applyFill="1" applyBorder="1" applyAlignment="1">
      <alignment horizontal="right" wrapText="1"/>
    </xf>
    <xf numFmtId="10" fontId="1" fillId="6" borderId="1" xfId="0" applyNumberFormat="1" applyFont="1" applyFill="1" applyBorder="1" applyAlignment="1">
      <alignment horizontal="right" wrapText="1"/>
    </xf>
    <xf numFmtId="43" fontId="1" fillId="7" borderId="0" xfId="0" applyNumberFormat="1" applyFont="1" applyFill="1"/>
    <xf numFmtId="176" fontId="1" fillId="4" borderId="1" xfId="0" applyNumberFormat="1" applyFont="1" applyFill="1" applyBorder="1" applyAlignment="1">
      <alignment horizontal="right" wrapText="1"/>
    </xf>
    <xf numFmtId="0" fontId="12" fillId="7" borderId="0" xfId="0" applyFont="1" applyFill="1" applyAlignment="1">
      <alignment horizontal="left"/>
    </xf>
    <xf numFmtId="172" fontId="1" fillId="7" borderId="0" xfId="4" applyFont="1" applyFill="1" applyAlignment="1"/>
    <xf numFmtId="0" fontId="1" fillId="4" borderId="1" xfId="0" applyFont="1" applyFill="1" applyBorder="1" applyAlignment="1">
      <alignment horizontal="right" wrapText="1"/>
    </xf>
    <xf numFmtId="10" fontId="1" fillId="4" borderId="1" xfId="0" applyNumberFormat="1" applyFont="1" applyFill="1" applyBorder="1" applyAlignment="1">
      <alignment horizontal="right" wrapText="1"/>
    </xf>
    <xf numFmtId="0" fontId="1" fillId="3" borderId="1" xfId="0" applyFont="1" applyFill="1" applyBorder="1" applyAlignment="1">
      <alignment vertical="top" wrapText="1"/>
    </xf>
    <xf numFmtId="167" fontId="1" fillId="6" borderId="1" xfId="0" applyNumberFormat="1" applyFont="1" applyFill="1" applyBorder="1" applyAlignment="1">
      <alignment wrapText="1"/>
    </xf>
    <xf numFmtId="0" fontId="1" fillId="3" borderId="1" xfId="0" applyFont="1" applyFill="1" applyBorder="1" applyAlignment="1">
      <alignment horizontal="center"/>
    </xf>
    <xf numFmtId="0" fontId="1" fillId="3" borderId="4" xfId="0" applyFont="1" applyFill="1" applyBorder="1" applyAlignment="1">
      <alignment horizontal="center"/>
    </xf>
    <xf numFmtId="3" fontId="1" fillId="3" borderId="0" xfId="0" applyNumberFormat="1" applyFont="1" applyFill="1"/>
    <xf numFmtId="175" fontId="19" fillId="6" borderId="1" xfId="0" applyNumberFormat="1" applyFont="1" applyFill="1" applyBorder="1"/>
    <xf numFmtId="10" fontId="19" fillId="6" borderId="1" xfId="1" applyNumberFormat="1" applyFont="1" applyFill="1" applyBorder="1" applyAlignment="1"/>
    <xf numFmtId="167" fontId="19" fillId="5" borderId="3" xfId="0" applyNumberFormat="1" applyFont="1" applyFill="1" applyBorder="1" applyAlignment="1">
      <alignment wrapText="1"/>
    </xf>
    <xf numFmtId="10" fontId="19" fillId="5" borderId="1" xfId="1" applyNumberFormat="1" applyFont="1" applyFill="1" applyBorder="1" applyAlignment="1"/>
    <xf numFmtId="167" fontId="1" fillId="5" borderId="3" xfId="0" applyNumberFormat="1" applyFont="1" applyFill="1" applyBorder="1" applyAlignment="1">
      <alignment wrapText="1"/>
    </xf>
    <xf numFmtId="10" fontId="1" fillId="5" borderId="1" xfId="1" applyNumberFormat="1" applyFont="1" applyFill="1" applyBorder="1" applyAlignment="1"/>
    <xf numFmtId="175" fontId="1" fillId="6" borderId="1" xfId="0" applyNumberFormat="1" applyFont="1" applyFill="1" applyBorder="1"/>
    <xf numFmtId="175" fontId="1" fillId="3" borderId="0" xfId="0" applyNumberFormat="1" applyFont="1" applyFill="1"/>
    <xf numFmtId="10" fontId="1" fillId="3" borderId="0" xfId="0" applyNumberFormat="1" applyFont="1" applyFill="1"/>
    <xf numFmtId="0" fontId="1" fillId="3" borderId="4"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1" xfId="0" applyFont="1" applyFill="1" applyBorder="1" applyAlignment="1">
      <alignment horizontal="center" wrapText="1"/>
    </xf>
    <xf numFmtId="0" fontId="1" fillId="3" borderId="11" xfId="0" applyFont="1" applyFill="1" applyBorder="1" applyAlignment="1">
      <alignment horizontal="center"/>
    </xf>
    <xf numFmtId="0" fontId="1" fillId="3" borderId="11" xfId="0" applyFont="1" applyFill="1" applyBorder="1" applyAlignment="1">
      <alignment horizontal="center" wrapText="1"/>
    </xf>
    <xf numFmtId="175" fontId="1" fillId="5" borderId="1" xfId="0" applyNumberFormat="1" applyFont="1" applyFill="1" applyBorder="1"/>
    <xf numFmtId="10" fontId="1" fillId="5" borderId="1" xfId="5" applyNumberFormat="1" applyFont="1" applyFill="1" applyBorder="1" applyAlignment="1"/>
    <xf numFmtId="177" fontId="1" fillId="5" borderId="1" xfId="0" applyNumberFormat="1" applyFont="1" applyFill="1" applyBorder="1"/>
    <xf numFmtId="10" fontId="1" fillId="3" borderId="0" xfId="1" applyNumberFormat="1" applyFont="1" applyFill="1" applyAlignment="1"/>
    <xf numFmtId="176" fontId="1" fillId="3" borderId="0" xfId="1" applyNumberFormat="1" applyFont="1" applyFill="1" applyAlignment="1"/>
    <xf numFmtId="177" fontId="1" fillId="6" borderId="1" xfId="0" applyNumberFormat="1" applyFont="1" applyFill="1" applyBorder="1"/>
    <xf numFmtId="0" fontId="1" fillId="3" borderId="14" xfId="0" applyFont="1" applyFill="1" applyBorder="1"/>
    <xf numFmtId="175" fontId="1" fillId="5" borderId="14" xfId="0" applyNumberFormat="1" applyFont="1" applyFill="1" applyBorder="1"/>
    <xf numFmtId="10" fontId="1" fillId="5" borderId="14" xfId="0" applyNumberFormat="1" applyFont="1" applyFill="1" applyBorder="1"/>
    <xf numFmtId="167" fontId="1" fillId="5" borderId="14" xfId="0" applyNumberFormat="1" applyFont="1" applyFill="1" applyBorder="1"/>
    <xf numFmtId="0" fontId="18" fillId="3" borderId="1" xfId="0" applyFont="1" applyFill="1" applyBorder="1"/>
    <xf numFmtId="4" fontId="1" fillId="3" borderId="0" xfId="0" applyNumberFormat="1" applyFont="1" applyFill="1"/>
    <xf numFmtId="175" fontId="1" fillId="3" borderId="14" xfId="0" applyNumberFormat="1" applyFont="1" applyFill="1" applyBorder="1"/>
    <xf numFmtId="10" fontId="1" fillId="3" borderId="14" xfId="1" applyNumberFormat="1" applyFont="1" applyFill="1" applyBorder="1" applyAlignment="1"/>
    <xf numFmtId="0" fontId="1" fillId="3" borderId="15" xfId="0" applyFont="1" applyFill="1" applyBorder="1"/>
    <xf numFmtId="167" fontId="1" fillId="3" borderId="14" xfId="0" applyNumberFormat="1" applyFont="1" applyFill="1" applyBorder="1"/>
    <xf numFmtId="176" fontId="1" fillId="3" borderId="14" xfId="1" applyNumberFormat="1" applyFont="1" applyFill="1" applyBorder="1" applyAlignment="1"/>
    <xf numFmtId="178" fontId="1" fillId="3" borderId="0" xfId="4" applyNumberFormat="1" applyFont="1" applyFill="1" applyAlignment="1"/>
    <xf numFmtId="175" fontId="1" fillId="0" borderId="14" xfId="0" applyNumberFormat="1" applyFont="1" applyBorder="1"/>
    <xf numFmtId="176" fontId="1" fillId="0" borderId="14" xfId="1" applyNumberFormat="1" applyFont="1" applyFill="1" applyBorder="1" applyAlignment="1"/>
    <xf numFmtId="167" fontId="1" fillId="0" borderId="14" xfId="0" applyNumberFormat="1" applyFont="1" applyBorder="1"/>
    <xf numFmtId="10" fontId="1" fillId="6" borderId="1" xfId="1" applyNumberFormat="1" applyFont="1" applyFill="1" applyBorder="1" applyAlignment="1">
      <alignment horizontal="right"/>
    </xf>
    <xf numFmtId="172" fontId="13" fillId="3" borderId="0" xfId="2" applyNumberFormat="1" applyFill="1" applyAlignment="1" applyProtection="1"/>
    <xf numFmtId="0" fontId="18" fillId="4" borderId="1" xfId="0" applyFont="1" applyFill="1" applyBorder="1" applyAlignment="1">
      <alignment horizontal="center"/>
    </xf>
    <xf numFmtId="15" fontId="1" fillId="4" borderId="1" xfId="0" applyNumberFormat="1" applyFont="1" applyFill="1" applyBorder="1" applyAlignment="1">
      <alignment horizontal="center"/>
    </xf>
    <xf numFmtId="0" fontId="0" fillId="4" borderId="1" xfId="0" applyFill="1" applyBorder="1" applyAlignment="1">
      <alignment horizontal="center"/>
    </xf>
    <xf numFmtId="3" fontId="1" fillId="4" borderId="1" xfId="0" applyNumberFormat="1" applyFont="1" applyFill="1" applyBorder="1" applyAlignment="1">
      <alignment horizontal="center"/>
    </xf>
    <xf numFmtId="179" fontId="1" fillId="4" borderId="1" xfId="0" applyNumberFormat="1" applyFont="1" applyFill="1" applyBorder="1" applyAlignment="1">
      <alignment horizontal="center"/>
    </xf>
    <xf numFmtId="179" fontId="0" fillId="4" borderId="1" xfId="0" applyNumberFormat="1" applyFill="1" applyBorder="1" applyAlignment="1">
      <alignment horizontal="center"/>
    </xf>
    <xf numFmtId="166" fontId="0" fillId="4" borderId="1" xfId="0" applyNumberFormat="1" applyFill="1" applyBorder="1" applyAlignment="1">
      <alignment horizontal="center"/>
    </xf>
    <xf numFmtId="170" fontId="1" fillId="4" borderId="1" xfId="0" applyNumberFormat="1" applyFont="1" applyFill="1" applyBorder="1" applyAlignment="1">
      <alignment horizontal="center"/>
    </xf>
    <xf numFmtId="170" fontId="0" fillId="4" borderId="1" xfId="0" applyNumberFormat="1" applyFill="1" applyBorder="1" applyAlignment="1">
      <alignment horizontal="center"/>
    </xf>
    <xf numFmtId="180" fontId="1" fillId="4" borderId="1" xfId="0" quotePrefix="1" applyNumberFormat="1" applyFont="1" applyFill="1" applyBorder="1" applyAlignment="1">
      <alignment horizontal="center"/>
    </xf>
    <xf numFmtId="0" fontId="18" fillId="4" borderId="3" xfId="0" applyFont="1" applyFill="1" applyBorder="1" applyAlignment="1">
      <alignment horizontal="center"/>
    </xf>
    <xf numFmtId="15" fontId="1" fillId="4" borderId="3" xfId="0" applyNumberFormat="1" applyFont="1" applyFill="1" applyBorder="1" applyAlignment="1">
      <alignment horizontal="center"/>
    </xf>
    <xf numFmtId="0" fontId="1" fillId="4" borderId="3" xfId="0" applyFont="1" applyFill="1" applyBorder="1" applyAlignment="1">
      <alignment horizontal="center"/>
    </xf>
    <xf numFmtId="179" fontId="1" fillId="4" borderId="3" xfId="0" applyNumberFormat="1" applyFont="1" applyFill="1" applyBorder="1" applyAlignment="1">
      <alignment horizontal="center"/>
    </xf>
    <xf numFmtId="166" fontId="1" fillId="4" borderId="3" xfId="0" applyNumberFormat="1" applyFont="1" applyFill="1" applyBorder="1" applyAlignment="1">
      <alignment horizontal="center"/>
    </xf>
    <xf numFmtId="166" fontId="1" fillId="4" borderId="1" xfId="0" applyNumberFormat="1" applyFont="1" applyFill="1" applyBorder="1" applyAlignment="1">
      <alignment horizontal="center"/>
    </xf>
    <xf numFmtId="181" fontId="1" fillId="4" borderId="1" xfId="0" applyNumberFormat="1" applyFont="1" applyFill="1" applyBorder="1" applyAlignment="1">
      <alignment horizontal="center"/>
    </xf>
    <xf numFmtId="170" fontId="1" fillId="4" borderId="3" xfId="0" applyNumberFormat="1" applyFont="1" applyFill="1" applyBorder="1" applyAlignment="1">
      <alignment horizontal="center"/>
    </xf>
    <xf numFmtId="3" fontId="0" fillId="4" borderId="1" xfId="0" applyNumberFormat="1" applyFill="1" applyBorder="1" applyAlignment="1">
      <alignment horizontal="center"/>
    </xf>
    <xf numFmtId="15" fontId="0" fillId="4" borderId="1" xfId="0" applyNumberFormat="1" applyFill="1" applyBorder="1" applyAlignment="1">
      <alignment horizontal="center"/>
    </xf>
    <xf numFmtId="180" fontId="0" fillId="4" borderId="1" xfId="0" applyNumberFormat="1" applyFill="1" applyBorder="1" applyAlignment="1">
      <alignment horizontal="center"/>
    </xf>
    <xf numFmtId="3" fontId="1" fillId="4" borderId="3" xfId="0" applyNumberFormat="1" applyFont="1" applyFill="1" applyBorder="1" applyAlignment="1">
      <alignment horizontal="center"/>
    </xf>
    <xf numFmtId="0" fontId="1" fillId="4" borderId="3" xfId="0" applyFont="1" applyFill="1" applyBorder="1" applyAlignment="1">
      <alignment horizontal="center" vertical="center" wrapText="1"/>
    </xf>
    <xf numFmtId="180" fontId="0" fillId="0" borderId="0" xfId="0" applyNumberFormat="1" applyAlignment="1">
      <alignment horizontal="center"/>
    </xf>
    <xf numFmtId="180" fontId="1" fillId="0" borderId="0" xfId="0" quotePrefix="1" applyNumberFormat="1" applyFont="1" applyAlignment="1">
      <alignment horizontal="center"/>
    </xf>
    <xf numFmtId="3" fontId="1" fillId="0" borderId="0" xfId="0" applyNumberFormat="1" applyFont="1" applyAlignment="1">
      <alignment horizontal="center"/>
    </xf>
    <xf numFmtId="182" fontId="1" fillId="0" borderId="0" xfId="0" applyNumberFormat="1" applyFont="1" applyAlignment="1">
      <alignment horizontal="center"/>
    </xf>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166" fontId="1" fillId="4" borderId="1" xfId="0" applyNumberFormat="1" applyFont="1" applyFill="1" applyBorder="1" applyAlignment="1">
      <alignment vertical="top"/>
    </xf>
    <xf numFmtId="166" fontId="1" fillId="4" borderId="4" xfId="0" applyNumberFormat="1" applyFont="1" applyFill="1" applyBorder="1" applyAlignment="1">
      <alignment horizontal="left" vertical="top"/>
    </xf>
    <xf numFmtId="166" fontId="1" fillId="4" borderId="2" xfId="0" applyNumberFormat="1" applyFont="1" applyFill="1" applyBorder="1" applyAlignment="1">
      <alignment horizontal="left" vertical="top"/>
    </xf>
    <xf numFmtId="166" fontId="1" fillId="4" borderId="3" xfId="0" applyNumberFormat="1" applyFont="1" applyFill="1" applyBorder="1" applyAlignment="1">
      <alignment horizontal="left" vertical="top"/>
    </xf>
    <xf numFmtId="166" fontId="1" fillId="4" borderId="1" xfId="0" applyNumberFormat="1" applyFont="1" applyFill="1" applyBorder="1" applyAlignment="1">
      <alignment vertical="top" wrapText="1"/>
    </xf>
    <xf numFmtId="166" fontId="1" fillId="4" borderId="1" xfId="0" applyNumberFormat="1" applyFont="1" applyFill="1" applyBorder="1" applyAlignment="1">
      <alignment horizontal="center" vertical="top"/>
    </xf>
    <xf numFmtId="166" fontId="1" fillId="4" borderId="4" xfId="0" applyNumberFormat="1" applyFont="1" applyFill="1" applyBorder="1" applyAlignment="1">
      <alignment vertical="top" wrapText="1"/>
    </xf>
    <xf numFmtId="166" fontId="1" fillId="4" borderId="2" xfId="0" applyNumberFormat="1" applyFont="1" applyFill="1" applyBorder="1" applyAlignment="1">
      <alignment vertical="top" wrapText="1"/>
    </xf>
    <xf numFmtId="166" fontId="1" fillId="4" borderId="3" xfId="0" applyNumberFormat="1" applyFont="1" applyFill="1" applyBorder="1" applyAlignment="1">
      <alignment vertical="top" wrapText="1"/>
    </xf>
    <xf numFmtId="2" fontId="1" fillId="4" borderId="4" xfId="0" applyNumberFormat="1" applyFont="1" applyFill="1" applyBorder="1" applyAlignment="1">
      <alignment vertical="top" wrapText="1"/>
    </xf>
    <xf numFmtId="2" fontId="1" fillId="4" borderId="2" xfId="0" applyNumberFormat="1" applyFont="1" applyFill="1" applyBorder="1" applyAlignment="1">
      <alignment vertical="top" wrapText="1"/>
    </xf>
    <xf numFmtId="2" fontId="1" fillId="4" borderId="3" xfId="0" applyNumberFormat="1" applyFont="1" applyFill="1" applyBorder="1" applyAlignment="1">
      <alignment vertical="top" wrapText="1"/>
    </xf>
    <xf numFmtId="0" fontId="1" fillId="4" borderId="4" xfId="0" applyFont="1" applyFill="1" applyBorder="1" applyAlignment="1">
      <alignment vertical="top" wrapText="1"/>
    </xf>
    <xf numFmtId="0" fontId="1" fillId="4" borderId="2" xfId="0" applyFont="1" applyFill="1" applyBorder="1" applyAlignment="1">
      <alignment vertical="top" wrapText="1"/>
    </xf>
    <xf numFmtId="0" fontId="1" fillId="4" borderId="3" xfId="0" applyFont="1" applyFill="1" applyBorder="1" applyAlignment="1">
      <alignment vertical="top" wrapText="1"/>
    </xf>
    <xf numFmtId="166" fontId="1" fillId="4" borderId="4" xfId="0" applyNumberFormat="1" applyFont="1" applyFill="1" applyBorder="1" applyAlignment="1">
      <alignment horizontal="left" vertical="top"/>
    </xf>
    <xf numFmtId="0" fontId="1" fillId="4" borderId="2" xfId="0" applyFont="1" applyFill="1" applyBorder="1" applyAlignment="1">
      <alignment horizontal="left" vertical="top"/>
    </xf>
    <xf numFmtId="0" fontId="1" fillId="4" borderId="3" xfId="0" applyFont="1" applyFill="1" applyBorder="1" applyAlignment="1">
      <alignment horizontal="left" vertical="top"/>
    </xf>
    <xf numFmtId="2" fontId="1" fillId="4" borderId="1" xfId="0" applyNumberFormat="1" applyFont="1" applyFill="1" applyBorder="1" applyAlignment="1">
      <alignment vertical="top" wrapText="1"/>
    </xf>
    <xf numFmtId="166" fontId="1" fillId="5" borderId="1" xfId="0" applyNumberFormat="1" applyFont="1" applyFill="1" applyBorder="1" applyAlignment="1">
      <alignment vertical="top" wrapText="1"/>
    </xf>
    <xf numFmtId="166" fontId="1" fillId="5" borderId="1" xfId="0" applyNumberFormat="1" applyFont="1" applyFill="1" applyBorder="1" applyAlignment="1">
      <alignment horizontal="center" vertical="top"/>
    </xf>
    <xf numFmtId="2" fontId="1" fillId="5" borderId="4" xfId="0" applyNumberFormat="1" applyFont="1" applyFill="1" applyBorder="1" applyAlignment="1">
      <alignment vertical="top" wrapText="1"/>
    </xf>
    <xf numFmtId="2" fontId="1" fillId="5" borderId="2" xfId="0" applyNumberFormat="1" applyFont="1" applyFill="1" applyBorder="1" applyAlignment="1">
      <alignment vertical="top" wrapText="1"/>
    </xf>
    <xf numFmtId="2" fontId="1" fillId="5" borderId="3" xfId="0" applyNumberFormat="1" applyFont="1" applyFill="1" applyBorder="1" applyAlignment="1">
      <alignment vertical="top" wrapText="1"/>
    </xf>
    <xf numFmtId="166" fontId="1" fillId="5" borderId="4" xfId="0" applyNumberFormat="1" applyFont="1" applyFill="1" applyBorder="1" applyAlignment="1">
      <alignment horizontal="left" vertical="top"/>
    </xf>
    <xf numFmtId="166" fontId="1" fillId="5" borderId="2" xfId="0" applyNumberFormat="1" applyFont="1" applyFill="1" applyBorder="1" applyAlignment="1">
      <alignment horizontal="left" vertical="top"/>
    </xf>
    <xf numFmtId="166" fontId="1" fillId="5" borderId="3" xfId="0" applyNumberFormat="1" applyFont="1" applyFill="1" applyBorder="1" applyAlignment="1">
      <alignment horizontal="left" vertical="top"/>
    </xf>
    <xf numFmtId="2" fontId="1" fillId="5" borderId="1" xfId="0" applyNumberFormat="1" applyFont="1" applyFill="1" applyBorder="1" applyAlignment="1">
      <alignment vertical="top" wrapText="1"/>
    </xf>
    <xf numFmtId="166" fontId="1" fillId="7" borderId="0" xfId="0" applyNumberFormat="1" applyFont="1" applyFill="1" applyAlignment="1">
      <alignment vertical="top"/>
    </xf>
    <xf numFmtId="166" fontId="1" fillId="7" borderId="0" xfId="0" applyNumberFormat="1" applyFont="1" applyFill="1" applyAlignment="1">
      <alignment horizontal="left" vertical="top"/>
    </xf>
    <xf numFmtId="166" fontId="1" fillId="7" borderId="0" xfId="0" applyNumberFormat="1" applyFont="1" applyFill="1" applyAlignment="1">
      <alignment vertical="top" wrapText="1"/>
    </xf>
    <xf numFmtId="166" fontId="1" fillId="7" borderId="0" xfId="0" applyNumberFormat="1" applyFont="1" applyFill="1" applyAlignment="1">
      <alignment horizontal="center" vertical="top"/>
    </xf>
    <xf numFmtId="0" fontId="18" fillId="3" borderId="16" xfId="6" applyFont="1" applyFill="1" applyBorder="1" applyAlignment="1">
      <alignment horizontal="left" vertical="top"/>
    </xf>
    <xf numFmtId="0" fontId="18" fillId="3" borderId="4" xfId="6" applyFont="1" applyFill="1" applyBorder="1" applyAlignment="1">
      <alignment horizontal="left" vertical="top"/>
    </xf>
    <xf numFmtId="0" fontId="1" fillId="3" borderId="2" xfId="0" applyFont="1" applyFill="1" applyBorder="1" applyAlignment="1">
      <alignment horizontal="left" vertical="top"/>
    </xf>
    <xf numFmtId="0" fontId="1" fillId="3" borderId="3" xfId="0" applyFont="1" applyFill="1" applyBorder="1" applyAlignment="1">
      <alignment horizontal="left" vertical="top"/>
    </xf>
    <xf numFmtId="0" fontId="18" fillId="3" borderId="1" xfId="6" applyFont="1" applyFill="1" applyBorder="1" applyAlignment="1">
      <alignment horizontal="left" vertical="top"/>
    </xf>
    <xf numFmtId="0" fontId="1" fillId="3" borderId="1" xfId="0" applyFont="1" applyFill="1" applyBorder="1"/>
    <xf numFmtId="166" fontId="1" fillId="4" borderId="4" xfId="0" applyNumberFormat="1" applyFont="1" applyFill="1" applyBorder="1" applyAlignment="1">
      <alignment horizontal="left" vertical="top" wrapText="1"/>
    </xf>
    <xf numFmtId="166" fontId="1" fillId="4" borderId="2" xfId="0" applyNumberFormat="1" applyFont="1" applyFill="1" applyBorder="1" applyAlignment="1">
      <alignment horizontal="left" vertical="top" wrapText="1"/>
    </xf>
    <xf numFmtId="2" fontId="1" fillId="4" borderId="1" xfId="0" applyNumberFormat="1" applyFont="1" applyFill="1" applyBorder="1" applyAlignment="1">
      <alignment vertical="top" wrapText="1"/>
    </xf>
    <xf numFmtId="166" fontId="1" fillId="4" borderId="1" xfId="0" applyNumberFormat="1" applyFont="1" applyFill="1" applyBorder="1" applyAlignment="1">
      <alignment vertical="top" wrapText="1"/>
    </xf>
    <xf numFmtId="0" fontId="22" fillId="4" borderId="15" xfId="7" applyFont="1" applyFill="1" applyBorder="1"/>
    <xf numFmtId="0" fontId="8" fillId="4" borderId="5" xfId="7" applyFont="1" applyFill="1" applyBorder="1" applyAlignment="1">
      <alignment horizontal="left" vertical="top" wrapText="1"/>
    </xf>
    <xf numFmtId="0" fontId="8" fillId="4" borderId="6" xfId="7" applyFont="1" applyFill="1" applyBorder="1" applyAlignment="1">
      <alignment horizontal="left" vertical="top" wrapText="1"/>
    </xf>
    <xf numFmtId="0" fontId="8" fillId="4" borderId="7" xfId="7" applyFont="1" applyFill="1" applyBorder="1" applyAlignment="1">
      <alignment horizontal="left" vertical="top" wrapText="1"/>
    </xf>
    <xf numFmtId="0" fontId="23" fillId="4" borderId="17" xfId="7" applyFont="1" applyFill="1" applyBorder="1" applyAlignment="1">
      <alignment horizontal="left"/>
    </xf>
    <xf numFmtId="0" fontId="8" fillId="4" borderId="12" xfId="7" applyFont="1" applyFill="1" applyBorder="1" applyAlignment="1">
      <alignment horizontal="left" vertical="top" wrapText="1"/>
    </xf>
    <xf numFmtId="0" fontId="8" fillId="4" borderId="0" xfId="7" applyFont="1" applyFill="1" applyAlignment="1">
      <alignment horizontal="left" vertical="top" wrapText="1"/>
    </xf>
    <xf numFmtId="0" fontId="8" fillId="4" borderId="13" xfId="7" applyFont="1" applyFill="1" applyBorder="1" applyAlignment="1">
      <alignment horizontal="left" vertical="top" wrapText="1"/>
    </xf>
    <xf numFmtId="0" fontId="23" fillId="4" borderId="11" xfId="7" applyFont="1" applyFill="1" applyBorder="1" applyAlignment="1">
      <alignment horizontal="left"/>
    </xf>
    <xf numFmtId="0" fontId="8" fillId="4" borderId="8" xfId="7" applyFont="1" applyFill="1" applyBorder="1" applyAlignment="1">
      <alignment horizontal="left" vertical="top" wrapText="1"/>
    </xf>
    <xf numFmtId="0" fontId="8" fillId="4" borderId="9" xfId="7" applyFont="1" applyFill="1" applyBorder="1" applyAlignment="1">
      <alignment horizontal="left" vertical="top" wrapText="1"/>
    </xf>
    <xf numFmtId="0" fontId="8" fillId="4" borderId="10" xfId="7" applyFont="1" applyFill="1" applyBorder="1" applyAlignment="1">
      <alignment horizontal="left" vertical="top" wrapText="1"/>
    </xf>
    <xf numFmtId="0" fontId="8" fillId="4" borderId="5" xfId="0" applyFont="1" applyFill="1" applyBorder="1"/>
    <xf numFmtId="0" fontId="8" fillId="4" borderId="6" xfId="7" applyFont="1" applyFill="1" applyBorder="1"/>
    <xf numFmtId="0" fontId="24" fillId="4" borderId="6" xfId="7" applyFont="1" applyFill="1" applyBorder="1" applyAlignment="1">
      <alignment horizontal="left"/>
    </xf>
    <xf numFmtId="0" fontId="8" fillId="4" borderId="7" xfId="7" applyFont="1" applyFill="1" applyBorder="1"/>
    <xf numFmtId="0" fontId="8" fillId="4" borderId="17" xfId="7" applyFont="1" applyFill="1" applyBorder="1"/>
    <xf numFmtId="0" fontId="8" fillId="4" borderId="12" xfId="7" applyFont="1" applyFill="1" applyBorder="1" applyAlignment="1">
      <alignment horizontal="right"/>
    </xf>
    <xf numFmtId="0" fontId="8" fillId="4" borderId="0" xfId="7" applyFont="1" applyFill="1" applyAlignment="1">
      <alignment horizontal="left"/>
    </xf>
    <xf numFmtId="0" fontId="8" fillId="4" borderId="0" xfId="7" applyFont="1" applyFill="1"/>
    <xf numFmtId="0" fontId="8" fillId="4" borderId="13" xfId="7" applyFont="1" applyFill="1" applyBorder="1"/>
    <xf numFmtId="0" fontId="8" fillId="4" borderId="12" xfId="7" applyFont="1" applyFill="1" applyBorder="1" applyAlignment="1">
      <alignment horizontal="left" wrapText="1"/>
    </xf>
    <xf numFmtId="0" fontId="8" fillId="4" borderId="0" xfId="7" applyFont="1" applyFill="1" applyAlignment="1">
      <alignment horizontal="left" wrapText="1"/>
    </xf>
    <xf numFmtId="0" fontId="8" fillId="4" borderId="13" xfId="7" applyFont="1" applyFill="1" applyBorder="1" applyAlignment="1">
      <alignment horizontal="left" wrapText="1"/>
    </xf>
    <xf numFmtId="0" fontId="22" fillId="4" borderId="11" xfId="7" applyFont="1" applyFill="1" applyBorder="1"/>
    <xf numFmtId="0" fontId="8" fillId="4" borderId="8" xfId="7" applyFont="1" applyFill="1" applyBorder="1"/>
    <xf numFmtId="0" fontId="23" fillId="4" borderId="9" xfId="7" applyFont="1" applyFill="1" applyBorder="1" applyAlignment="1">
      <alignment horizontal="left"/>
    </xf>
    <xf numFmtId="0" fontId="8" fillId="4" borderId="9" xfId="7" applyFont="1" applyFill="1" applyBorder="1"/>
    <xf numFmtId="0" fontId="8" fillId="4" borderId="10" xfId="7" applyFont="1" applyFill="1" applyBorder="1"/>
    <xf numFmtId="0" fontId="22" fillId="4" borderId="17" xfId="7" applyFont="1" applyFill="1" applyBorder="1"/>
    <xf numFmtId="0" fontId="8" fillId="4" borderId="5" xfId="7" applyFont="1" applyFill="1" applyBorder="1" applyAlignment="1">
      <alignment horizontal="left" vertical="top"/>
    </xf>
    <xf numFmtId="0" fontId="8" fillId="4" borderId="6" xfId="7" applyFont="1" applyFill="1" applyBorder="1" applyAlignment="1">
      <alignment horizontal="left" vertical="top"/>
    </xf>
    <xf numFmtId="0" fontId="8" fillId="4" borderId="7" xfId="7" applyFont="1" applyFill="1" applyBorder="1" applyAlignment="1">
      <alignment horizontal="left" vertical="top"/>
    </xf>
    <xf numFmtId="0" fontId="8" fillId="4" borderId="11" xfId="7" applyFont="1" applyFill="1" applyBorder="1"/>
    <xf numFmtId="0" fontId="8" fillId="4" borderId="8" xfId="7" applyFont="1" applyFill="1" applyBorder="1" applyAlignment="1">
      <alignment horizontal="left" vertical="top"/>
    </xf>
    <xf numFmtId="0" fontId="8" fillId="4" borderId="9" xfId="7" applyFont="1" applyFill="1" applyBorder="1" applyAlignment="1">
      <alignment horizontal="left" vertical="top"/>
    </xf>
    <xf numFmtId="0" fontId="8" fillId="4" borderId="10" xfId="7" applyFont="1" applyFill="1" applyBorder="1" applyAlignment="1">
      <alignment horizontal="left" vertical="top"/>
    </xf>
    <xf numFmtId="0" fontId="8" fillId="3" borderId="0" xfId="7" applyFont="1" applyFill="1" applyAlignment="1">
      <alignment horizontal="left" vertical="top" wrapText="1"/>
    </xf>
    <xf numFmtId="0" fontId="0" fillId="7" borderId="0" xfId="0" applyFill="1"/>
    <xf numFmtId="0" fontId="11" fillId="7" borderId="0" xfId="0" applyFont="1" applyFill="1"/>
    <xf numFmtId="0" fontId="15" fillId="0" borderId="0" xfId="0" applyFont="1"/>
    <xf numFmtId="0" fontId="25" fillId="7" borderId="0" xfId="0" applyFont="1" applyFill="1" applyAlignment="1">
      <alignment vertical="top"/>
    </xf>
  </cellXfs>
  <cellStyles count="8">
    <cellStyle name="Comma 2 2" xfId="4" xr:uid="{499CD607-D79E-44D9-8523-496B0AF03550}"/>
    <cellStyle name="Currency 2 2" xfId="3" xr:uid="{3D8B3229-FD98-481C-9803-3241FDAD149D}"/>
    <cellStyle name="Hyperlink" xfId="2" builtinId="8"/>
    <cellStyle name="Normal" xfId="0" builtinId="0"/>
    <cellStyle name="Normal 2" xfId="7" xr:uid="{D1F4D6F9-D71F-4B14-911D-90A28F575E9F}"/>
    <cellStyle name="Normal_CB Investor Report v1_00" xfId="6" xr:uid="{E387270D-EB6B-4A1D-94A6-119EF0186453}"/>
    <cellStyle name="Percent" xfId="1" builtinId="5"/>
    <cellStyle name="Percent 10 2" xfId="5" xr:uid="{34474B0C-D183-43BD-8AE9-5EFC0F66D3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1355912</xdr:colOff>
      <xdr:row>518</xdr:row>
      <xdr:rowOff>89646</xdr:rowOff>
    </xdr:from>
    <xdr:ext cx="1557619" cy="818029"/>
    <xdr:pic>
      <xdr:nvPicPr>
        <xdr:cNvPr id="2" name="Picture 1">
          <a:extLst>
            <a:ext uri="{FF2B5EF4-FFF2-40B4-BE49-F238E27FC236}">
              <a16:creationId xmlns:a16="http://schemas.microsoft.com/office/drawing/2014/main" id="{79F99D12-4CE5-4371-94F2-65CFFB165678}"/>
            </a:ext>
          </a:extLst>
        </xdr:cNvPr>
        <xdr:cNvPicPr>
          <a:picLocks noChangeAspect="1"/>
        </xdr:cNvPicPr>
      </xdr:nvPicPr>
      <xdr:blipFill>
        <a:blip xmlns:r="http://schemas.openxmlformats.org/officeDocument/2006/relationships" r:embed="rId1"/>
        <a:stretch>
          <a:fillRect/>
        </a:stretch>
      </xdr:blipFill>
      <xdr:spPr>
        <a:xfrm>
          <a:off x="23253887" y="101540421"/>
          <a:ext cx="1557619" cy="818029"/>
        </a:xfrm>
        <a:prstGeom prst="rect">
          <a:avLst/>
        </a:prstGeom>
      </xdr:spPr>
    </xdr:pic>
    <xdr:clientData/>
  </xdr:oneCellAnchor>
  <xdr:oneCellAnchor>
    <xdr:from>
      <xdr:col>10</xdr:col>
      <xdr:colOff>1355912</xdr:colOff>
      <xdr:row>502</xdr:row>
      <xdr:rowOff>100852</xdr:rowOff>
    </xdr:from>
    <xdr:ext cx="1557619" cy="818029"/>
    <xdr:pic>
      <xdr:nvPicPr>
        <xdr:cNvPr id="3" name="Picture 2">
          <a:extLst>
            <a:ext uri="{FF2B5EF4-FFF2-40B4-BE49-F238E27FC236}">
              <a16:creationId xmlns:a16="http://schemas.microsoft.com/office/drawing/2014/main" id="{4D1D1F2F-AE6F-4928-B839-A1890A7503F7}"/>
            </a:ext>
          </a:extLst>
        </xdr:cNvPr>
        <xdr:cNvPicPr>
          <a:picLocks noChangeAspect="1"/>
        </xdr:cNvPicPr>
      </xdr:nvPicPr>
      <xdr:blipFill>
        <a:blip xmlns:r="http://schemas.openxmlformats.org/officeDocument/2006/relationships" r:embed="rId1"/>
        <a:stretch>
          <a:fillRect/>
        </a:stretch>
      </xdr:blipFill>
      <xdr:spPr>
        <a:xfrm>
          <a:off x="23253887" y="94169752"/>
          <a:ext cx="1557619" cy="818029"/>
        </a:xfrm>
        <a:prstGeom prst="rect">
          <a:avLst/>
        </a:prstGeom>
      </xdr:spPr>
    </xdr:pic>
    <xdr:clientData/>
  </xdr:oneCellAnchor>
  <xdr:oneCellAnchor>
    <xdr:from>
      <xdr:col>10</xdr:col>
      <xdr:colOff>1355912</xdr:colOff>
      <xdr:row>487</xdr:row>
      <xdr:rowOff>67234</xdr:rowOff>
    </xdr:from>
    <xdr:ext cx="1557619" cy="818029"/>
    <xdr:pic>
      <xdr:nvPicPr>
        <xdr:cNvPr id="4" name="Picture 3">
          <a:extLst>
            <a:ext uri="{FF2B5EF4-FFF2-40B4-BE49-F238E27FC236}">
              <a16:creationId xmlns:a16="http://schemas.microsoft.com/office/drawing/2014/main" id="{A8815EC0-F446-444C-8472-FA8B39D0A923}"/>
            </a:ext>
          </a:extLst>
        </xdr:cNvPr>
        <xdr:cNvPicPr>
          <a:picLocks noChangeAspect="1"/>
        </xdr:cNvPicPr>
      </xdr:nvPicPr>
      <xdr:blipFill>
        <a:blip xmlns:r="http://schemas.openxmlformats.org/officeDocument/2006/relationships" r:embed="rId1"/>
        <a:stretch>
          <a:fillRect/>
        </a:stretch>
      </xdr:blipFill>
      <xdr:spPr>
        <a:xfrm>
          <a:off x="23253887" y="84639709"/>
          <a:ext cx="1557619" cy="818029"/>
        </a:xfrm>
        <a:prstGeom prst="rect">
          <a:avLst/>
        </a:prstGeom>
      </xdr:spPr>
    </xdr:pic>
    <xdr:clientData/>
  </xdr:oneCellAnchor>
  <xdr:oneCellAnchor>
    <xdr:from>
      <xdr:col>10</xdr:col>
      <xdr:colOff>1355912</xdr:colOff>
      <xdr:row>430</xdr:row>
      <xdr:rowOff>78440</xdr:rowOff>
    </xdr:from>
    <xdr:ext cx="1557619" cy="818029"/>
    <xdr:pic>
      <xdr:nvPicPr>
        <xdr:cNvPr id="5" name="Picture 4">
          <a:extLst>
            <a:ext uri="{FF2B5EF4-FFF2-40B4-BE49-F238E27FC236}">
              <a16:creationId xmlns:a16="http://schemas.microsoft.com/office/drawing/2014/main" id="{4AC5BE19-B94C-48BF-8103-EE1BE36A53F4}"/>
            </a:ext>
          </a:extLst>
        </xdr:cNvPr>
        <xdr:cNvPicPr>
          <a:picLocks noChangeAspect="1"/>
        </xdr:cNvPicPr>
      </xdr:nvPicPr>
      <xdr:blipFill>
        <a:blip xmlns:r="http://schemas.openxmlformats.org/officeDocument/2006/relationships" r:embed="rId1"/>
        <a:stretch>
          <a:fillRect/>
        </a:stretch>
      </xdr:blipFill>
      <xdr:spPr>
        <a:xfrm>
          <a:off x="23253887" y="74935415"/>
          <a:ext cx="1557619" cy="818029"/>
        </a:xfrm>
        <a:prstGeom prst="rect">
          <a:avLst/>
        </a:prstGeom>
      </xdr:spPr>
    </xdr:pic>
    <xdr:clientData/>
  </xdr:oneCellAnchor>
  <xdr:oneCellAnchor>
    <xdr:from>
      <xdr:col>10</xdr:col>
      <xdr:colOff>1355912</xdr:colOff>
      <xdr:row>353</xdr:row>
      <xdr:rowOff>78440</xdr:rowOff>
    </xdr:from>
    <xdr:ext cx="1557619" cy="818029"/>
    <xdr:pic>
      <xdr:nvPicPr>
        <xdr:cNvPr id="6" name="Picture 5">
          <a:extLst>
            <a:ext uri="{FF2B5EF4-FFF2-40B4-BE49-F238E27FC236}">
              <a16:creationId xmlns:a16="http://schemas.microsoft.com/office/drawing/2014/main" id="{25F87E30-4560-4456-AC0E-58ABD0EC8E4A}"/>
            </a:ext>
          </a:extLst>
        </xdr:cNvPr>
        <xdr:cNvPicPr>
          <a:picLocks noChangeAspect="1"/>
        </xdr:cNvPicPr>
      </xdr:nvPicPr>
      <xdr:blipFill>
        <a:blip xmlns:r="http://schemas.openxmlformats.org/officeDocument/2006/relationships" r:embed="rId1"/>
        <a:stretch>
          <a:fillRect/>
        </a:stretch>
      </xdr:blipFill>
      <xdr:spPr>
        <a:xfrm>
          <a:off x="23253887" y="61943315"/>
          <a:ext cx="1557619" cy="818029"/>
        </a:xfrm>
        <a:prstGeom prst="rect">
          <a:avLst/>
        </a:prstGeom>
      </xdr:spPr>
    </xdr:pic>
    <xdr:clientData/>
  </xdr:oneCellAnchor>
  <xdr:oneCellAnchor>
    <xdr:from>
      <xdr:col>10</xdr:col>
      <xdr:colOff>1355912</xdr:colOff>
      <xdr:row>292</xdr:row>
      <xdr:rowOff>89646</xdr:rowOff>
    </xdr:from>
    <xdr:ext cx="1557619" cy="818029"/>
    <xdr:pic>
      <xdr:nvPicPr>
        <xdr:cNvPr id="7" name="Picture 6">
          <a:extLst>
            <a:ext uri="{FF2B5EF4-FFF2-40B4-BE49-F238E27FC236}">
              <a16:creationId xmlns:a16="http://schemas.microsoft.com/office/drawing/2014/main" id="{FA2B5955-1035-4010-B503-44ABC938C975}"/>
            </a:ext>
          </a:extLst>
        </xdr:cNvPr>
        <xdr:cNvPicPr>
          <a:picLocks noChangeAspect="1"/>
        </xdr:cNvPicPr>
      </xdr:nvPicPr>
      <xdr:blipFill>
        <a:blip xmlns:r="http://schemas.openxmlformats.org/officeDocument/2006/relationships" r:embed="rId1"/>
        <a:stretch>
          <a:fillRect/>
        </a:stretch>
      </xdr:blipFill>
      <xdr:spPr>
        <a:xfrm>
          <a:off x="23253887" y="51572271"/>
          <a:ext cx="1557619" cy="818029"/>
        </a:xfrm>
        <a:prstGeom prst="rect">
          <a:avLst/>
        </a:prstGeom>
      </xdr:spPr>
    </xdr:pic>
    <xdr:clientData/>
  </xdr:oneCellAnchor>
  <xdr:oneCellAnchor>
    <xdr:from>
      <xdr:col>10</xdr:col>
      <xdr:colOff>1355912</xdr:colOff>
      <xdr:row>215</xdr:row>
      <xdr:rowOff>78440</xdr:rowOff>
    </xdr:from>
    <xdr:ext cx="1557619" cy="818029"/>
    <xdr:pic>
      <xdr:nvPicPr>
        <xdr:cNvPr id="8" name="Picture 7">
          <a:extLst>
            <a:ext uri="{FF2B5EF4-FFF2-40B4-BE49-F238E27FC236}">
              <a16:creationId xmlns:a16="http://schemas.microsoft.com/office/drawing/2014/main" id="{1E93BB8B-F661-497F-922C-3A894562D98A}"/>
            </a:ext>
          </a:extLst>
        </xdr:cNvPr>
        <xdr:cNvPicPr>
          <a:picLocks noChangeAspect="1"/>
        </xdr:cNvPicPr>
      </xdr:nvPicPr>
      <xdr:blipFill>
        <a:blip xmlns:r="http://schemas.openxmlformats.org/officeDocument/2006/relationships" r:embed="rId1"/>
        <a:stretch>
          <a:fillRect/>
        </a:stretch>
      </xdr:blipFill>
      <xdr:spPr>
        <a:xfrm>
          <a:off x="23253887" y="38607065"/>
          <a:ext cx="1557619" cy="818029"/>
        </a:xfrm>
        <a:prstGeom prst="rect">
          <a:avLst/>
        </a:prstGeom>
      </xdr:spPr>
    </xdr:pic>
    <xdr:clientData/>
  </xdr:oneCellAnchor>
  <xdr:oneCellAnchor>
    <xdr:from>
      <xdr:col>10</xdr:col>
      <xdr:colOff>1355912</xdr:colOff>
      <xdr:row>146</xdr:row>
      <xdr:rowOff>89646</xdr:rowOff>
    </xdr:from>
    <xdr:ext cx="1557619" cy="818029"/>
    <xdr:pic>
      <xdr:nvPicPr>
        <xdr:cNvPr id="9" name="Picture 8">
          <a:extLst>
            <a:ext uri="{FF2B5EF4-FFF2-40B4-BE49-F238E27FC236}">
              <a16:creationId xmlns:a16="http://schemas.microsoft.com/office/drawing/2014/main" id="{25D038CC-07EA-4160-9B29-B8C18264A4ED}"/>
            </a:ext>
          </a:extLst>
        </xdr:cNvPr>
        <xdr:cNvPicPr>
          <a:picLocks noChangeAspect="1"/>
        </xdr:cNvPicPr>
      </xdr:nvPicPr>
      <xdr:blipFill>
        <a:blip xmlns:r="http://schemas.openxmlformats.org/officeDocument/2006/relationships" r:embed="rId1"/>
        <a:stretch>
          <a:fillRect/>
        </a:stretch>
      </xdr:blipFill>
      <xdr:spPr>
        <a:xfrm>
          <a:off x="23253887" y="26340546"/>
          <a:ext cx="1557619" cy="818029"/>
        </a:xfrm>
        <a:prstGeom prst="rect">
          <a:avLst/>
        </a:prstGeom>
      </xdr:spPr>
    </xdr:pic>
    <xdr:clientData/>
  </xdr:oneCellAnchor>
  <xdr:twoCellAnchor editAs="oneCell">
    <xdr:from>
      <xdr:col>10</xdr:col>
      <xdr:colOff>1355912</xdr:colOff>
      <xdr:row>0</xdr:row>
      <xdr:rowOff>78440</xdr:rowOff>
    </xdr:from>
    <xdr:to>
      <xdr:col>11</xdr:col>
      <xdr:colOff>1030943</xdr:colOff>
      <xdr:row>2</xdr:row>
      <xdr:rowOff>263673</xdr:rowOff>
    </xdr:to>
    <xdr:pic>
      <xdr:nvPicPr>
        <xdr:cNvPr id="10" name="Picture 9">
          <a:extLst>
            <a:ext uri="{FF2B5EF4-FFF2-40B4-BE49-F238E27FC236}">
              <a16:creationId xmlns:a16="http://schemas.microsoft.com/office/drawing/2014/main" id="{D8D213A5-DE68-4A83-A2C3-8858DD17336E}"/>
            </a:ext>
          </a:extLst>
        </xdr:cNvPr>
        <xdr:cNvPicPr>
          <a:picLocks noChangeAspect="1"/>
        </xdr:cNvPicPr>
      </xdr:nvPicPr>
      <xdr:blipFill>
        <a:blip xmlns:r="http://schemas.openxmlformats.org/officeDocument/2006/relationships" r:embed="rId1"/>
        <a:stretch>
          <a:fillRect/>
        </a:stretch>
      </xdr:blipFill>
      <xdr:spPr>
        <a:xfrm>
          <a:off x="23253887" y="78440"/>
          <a:ext cx="1570506" cy="832933"/>
        </a:xfrm>
        <a:prstGeom prst="rect">
          <a:avLst/>
        </a:prstGeom>
      </xdr:spPr>
    </xdr:pic>
    <xdr:clientData/>
  </xdr:twoCellAnchor>
  <xdr:twoCellAnchor editAs="oneCell">
    <xdr:from>
      <xdr:col>10</xdr:col>
      <xdr:colOff>1355912</xdr:colOff>
      <xdr:row>65</xdr:row>
      <xdr:rowOff>78441</xdr:rowOff>
    </xdr:from>
    <xdr:to>
      <xdr:col>11</xdr:col>
      <xdr:colOff>1030943</xdr:colOff>
      <xdr:row>67</xdr:row>
      <xdr:rowOff>263674</xdr:rowOff>
    </xdr:to>
    <xdr:pic>
      <xdr:nvPicPr>
        <xdr:cNvPr id="11" name="Picture 10">
          <a:extLst>
            <a:ext uri="{FF2B5EF4-FFF2-40B4-BE49-F238E27FC236}">
              <a16:creationId xmlns:a16="http://schemas.microsoft.com/office/drawing/2014/main" id="{ABEA1443-E954-4D3D-AE03-479E91871643}"/>
            </a:ext>
          </a:extLst>
        </xdr:cNvPr>
        <xdr:cNvPicPr>
          <a:picLocks noChangeAspect="1"/>
        </xdr:cNvPicPr>
      </xdr:nvPicPr>
      <xdr:blipFill>
        <a:blip xmlns:r="http://schemas.openxmlformats.org/officeDocument/2006/relationships" r:embed="rId1"/>
        <a:stretch>
          <a:fillRect/>
        </a:stretch>
      </xdr:blipFill>
      <xdr:spPr>
        <a:xfrm>
          <a:off x="23253887" y="12051366"/>
          <a:ext cx="1570506" cy="8329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ca.org.uk/firms/mortgages-coronavirus-guidance-firms" TargetMode="External"/><Relationship Id="rId1" Type="http://schemas.openxmlformats.org/officeDocument/2006/relationships/hyperlink" Target="https://www.euroabs.com/IH.aspx?d=17462"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DC951-5E61-4127-B067-DD31300384B6}">
  <sheetPr>
    <tabColor rgb="FFFF0000"/>
    <pageSetUpPr fitToPage="1"/>
  </sheetPr>
  <dimension ref="A1:L585"/>
  <sheetViews>
    <sheetView tabSelected="1" topLeftCell="A147" zoomScaleNormal="100" workbookViewId="0">
      <selection activeCell="F164" sqref="F164"/>
    </sheetView>
  </sheetViews>
  <sheetFormatPr defaultColWidth="9.140625" defaultRowHeight="12.75" x14ac:dyDescent="0.2"/>
  <cols>
    <col min="1" max="1" width="59.85546875" customWidth="1"/>
    <col min="2" max="2" width="28.42578125" customWidth="1"/>
    <col min="3" max="3" width="32.85546875" customWidth="1"/>
    <col min="4" max="4" width="30.140625" customWidth="1"/>
    <col min="5" max="5" width="32.42578125" customWidth="1"/>
    <col min="6" max="9" width="28.42578125" customWidth="1"/>
    <col min="10" max="10" width="31" customWidth="1"/>
    <col min="11" max="11" width="28.42578125" customWidth="1"/>
    <col min="12" max="12" width="30" bestFit="1" customWidth="1"/>
    <col min="13" max="13" width="14.140625" bestFit="1" customWidth="1"/>
  </cols>
  <sheetData>
    <row r="1" spans="1:12" ht="25.5" customHeight="1" x14ac:dyDescent="0.2">
      <c r="A1" s="1" t="s">
        <v>0</v>
      </c>
      <c r="B1" s="1"/>
      <c r="C1" s="1"/>
      <c r="D1" s="1"/>
      <c r="E1" s="1"/>
      <c r="F1" s="1"/>
      <c r="G1" s="1"/>
      <c r="H1" s="1"/>
      <c r="I1" s="1"/>
      <c r="J1" s="1"/>
      <c r="K1" s="1"/>
      <c r="L1" s="2"/>
    </row>
    <row r="2" spans="1:12" ht="25.5" customHeight="1" x14ac:dyDescent="0.2">
      <c r="A2" s="1"/>
      <c r="B2" s="1"/>
      <c r="C2" s="1"/>
      <c r="D2" s="1"/>
      <c r="E2" s="1"/>
      <c r="F2" s="1"/>
      <c r="G2" s="1"/>
      <c r="H2" s="1"/>
      <c r="I2" s="1"/>
      <c r="J2" s="1"/>
      <c r="K2" s="1"/>
      <c r="L2" s="2"/>
    </row>
    <row r="3" spans="1:12" ht="25.5" customHeight="1" x14ac:dyDescent="0.2">
      <c r="A3" s="3"/>
      <c r="B3" s="3"/>
      <c r="C3" s="3"/>
      <c r="D3" s="3"/>
      <c r="E3" s="3"/>
      <c r="F3" s="3"/>
      <c r="G3" s="3"/>
      <c r="H3" s="3"/>
      <c r="I3" s="3"/>
      <c r="J3" s="3"/>
      <c r="K3" s="3"/>
      <c r="L3" s="4"/>
    </row>
    <row r="4" spans="1:12" ht="12.75" customHeight="1" x14ac:dyDescent="0.2">
      <c r="A4" s="5"/>
      <c r="B4" s="5"/>
      <c r="C4" s="5"/>
      <c r="D4" s="5"/>
      <c r="E4" s="5"/>
      <c r="F4" s="5"/>
      <c r="G4" s="5"/>
      <c r="H4" s="5"/>
      <c r="I4" s="5"/>
      <c r="J4" s="5"/>
      <c r="K4" s="5"/>
      <c r="L4" s="5"/>
    </row>
    <row r="5" spans="1:12" ht="25.5" customHeight="1" x14ac:dyDescent="0.2">
      <c r="A5" s="6" t="s">
        <v>1</v>
      </c>
      <c r="B5" s="7"/>
      <c r="C5" s="7"/>
      <c r="D5" s="7"/>
      <c r="E5" s="7"/>
      <c r="F5" s="7"/>
      <c r="G5" s="7"/>
      <c r="H5" s="7"/>
      <c r="I5" s="7"/>
      <c r="J5" s="7"/>
      <c r="K5" s="7"/>
      <c r="L5" s="7"/>
    </row>
    <row r="6" spans="1:12" ht="68.099999999999994" customHeight="1" x14ac:dyDescent="0.2">
      <c r="A6" s="8" t="s">
        <v>2</v>
      </c>
      <c r="B6" s="9"/>
      <c r="C6" s="9"/>
      <c r="D6" s="9"/>
      <c r="E6" s="9"/>
      <c r="F6" s="9"/>
      <c r="G6" s="9"/>
      <c r="H6" s="9"/>
      <c r="I6" s="9"/>
      <c r="J6" s="9"/>
      <c r="K6" s="9"/>
      <c r="L6" s="9"/>
    </row>
    <row r="7" spans="1:12" s="12" customFormat="1" ht="19.5" customHeight="1" x14ac:dyDescent="0.2">
      <c r="A7" s="10"/>
      <c r="B7" s="11"/>
      <c r="C7" s="11"/>
      <c r="D7" s="11"/>
      <c r="E7" s="5"/>
      <c r="F7" s="5"/>
      <c r="G7" s="5"/>
      <c r="H7" s="11"/>
      <c r="I7" s="11"/>
      <c r="J7" s="11"/>
      <c r="K7" s="11"/>
      <c r="L7" s="11"/>
    </row>
    <row r="8" spans="1:12" s="15" customFormat="1" x14ac:dyDescent="0.2">
      <c r="A8" s="13" t="s">
        <v>3</v>
      </c>
      <c r="B8" s="14"/>
      <c r="C8" s="14"/>
      <c r="D8" s="14"/>
      <c r="E8" s="14"/>
      <c r="F8" s="14"/>
      <c r="G8" s="14"/>
      <c r="H8" s="14"/>
      <c r="I8" s="14"/>
      <c r="J8" s="14"/>
      <c r="K8" s="14"/>
      <c r="L8" s="14"/>
    </row>
    <row r="9" spans="1:12" s="15" customFormat="1" x14ac:dyDescent="0.2">
      <c r="A9" s="16" t="s">
        <v>4</v>
      </c>
      <c r="B9" s="17" t="s">
        <v>5</v>
      </c>
      <c r="C9" s="18"/>
      <c r="D9" s="18"/>
      <c r="E9" s="18"/>
      <c r="F9" s="18"/>
      <c r="G9" s="14"/>
      <c r="H9" s="14"/>
      <c r="I9" s="14"/>
      <c r="J9" s="14"/>
      <c r="K9" s="14"/>
      <c r="L9" s="14"/>
    </row>
    <row r="10" spans="1:12" s="15" customFormat="1" x14ac:dyDescent="0.2">
      <c r="A10" s="16" t="s">
        <v>6</v>
      </c>
      <c r="B10" s="17" t="s">
        <v>7</v>
      </c>
      <c r="C10" s="18"/>
      <c r="D10" s="18"/>
      <c r="E10" s="18"/>
      <c r="F10" s="18"/>
      <c r="G10" s="14"/>
      <c r="H10" s="14"/>
      <c r="I10" s="14"/>
      <c r="J10" s="14"/>
      <c r="K10" s="14"/>
      <c r="L10" s="14"/>
    </row>
    <row r="11" spans="1:12" s="15" customFormat="1" x14ac:dyDescent="0.2">
      <c r="A11" s="16" t="s">
        <v>8</v>
      </c>
      <c r="B11" s="17" t="s">
        <v>9</v>
      </c>
      <c r="C11" s="18"/>
      <c r="D11" s="18"/>
      <c r="E11" s="18"/>
      <c r="F11" s="18"/>
      <c r="G11" s="14"/>
      <c r="H11" s="14"/>
      <c r="I11" s="14"/>
      <c r="J11" s="14"/>
      <c r="K11" s="14"/>
      <c r="L11" s="14"/>
    </row>
    <row r="12" spans="1:12" s="15" customFormat="1" x14ac:dyDescent="0.2">
      <c r="A12" s="16" t="s">
        <v>10</v>
      </c>
      <c r="B12" s="19">
        <f ca="1">TODAY()</f>
        <v>46078</v>
      </c>
      <c r="C12" s="20"/>
      <c r="D12" s="20"/>
      <c r="E12" s="21"/>
      <c r="F12" s="22"/>
      <c r="G12" s="14"/>
      <c r="H12" s="14"/>
      <c r="I12" s="14"/>
      <c r="J12" s="14"/>
      <c r="K12" s="14"/>
      <c r="L12" s="14"/>
    </row>
    <row r="13" spans="1:12" s="15" customFormat="1" ht="12.75" customHeight="1" x14ac:dyDescent="0.2">
      <c r="A13" s="16" t="s">
        <v>11</v>
      </c>
      <c r="B13" s="23" t="s">
        <v>629</v>
      </c>
      <c r="C13" s="24"/>
      <c r="D13" s="24"/>
      <c r="E13" s="25"/>
      <c r="F13" s="26"/>
      <c r="G13" s="14"/>
      <c r="H13" s="14"/>
      <c r="I13" s="14"/>
      <c r="J13" s="14"/>
      <c r="K13" s="14"/>
      <c r="L13" s="14"/>
    </row>
    <row r="14" spans="1:12" s="15" customFormat="1" ht="12.75" customHeight="1" x14ac:dyDescent="0.2">
      <c r="A14" s="27" t="s">
        <v>12</v>
      </c>
      <c r="B14" s="23" t="s">
        <v>630</v>
      </c>
      <c r="C14" s="24"/>
      <c r="D14" s="24"/>
      <c r="E14" s="25"/>
      <c r="F14" s="26"/>
      <c r="G14" s="14"/>
      <c r="H14" s="14"/>
      <c r="I14" s="14"/>
      <c r="J14" s="14"/>
      <c r="K14" s="14"/>
      <c r="L14" s="14"/>
    </row>
    <row r="15" spans="1:12" s="15" customFormat="1" x14ac:dyDescent="0.2">
      <c r="A15" s="16" t="s">
        <v>13</v>
      </c>
      <c r="B15" s="28" t="s">
        <v>14</v>
      </c>
      <c r="C15" s="18"/>
      <c r="D15" s="18"/>
      <c r="E15" s="18"/>
      <c r="F15" s="18"/>
      <c r="G15" s="14"/>
      <c r="H15" s="14"/>
      <c r="I15" s="14"/>
      <c r="J15" s="14"/>
      <c r="K15" s="14"/>
      <c r="L15" s="14"/>
    </row>
    <row r="16" spans="1:12" s="15" customFormat="1" x14ac:dyDescent="0.2">
      <c r="A16" s="29"/>
      <c r="B16" s="29"/>
      <c r="C16" s="29"/>
      <c r="D16" s="29"/>
      <c r="E16" s="29"/>
      <c r="F16" s="29"/>
      <c r="G16" s="14"/>
      <c r="H16" s="14"/>
      <c r="I16" s="14"/>
      <c r="J16" s="14"/>
      <c r="K16" s="14"/>
      <c r="L16" s="14"/>
    </row>
    <row r="17" spans="1:12" s="15" customFormat="1" x14ac:dyDescent="0.2">
      <c r="A17" s="13" t="s">
        <v>15</v>
      </c>
      <c r="B17" s="14"/>
      <c r="C17" s="14"/>
      <c r="D17" s="14"/>
      <c r="E17" s="14"/>
      <c r="F17" s="14"/>
      <c r="G17" s="14"/>
      <c r="H17" s="14"/>
      <c r="I17" s="14"/>
      <c r="J17" s="14"/>
      <c r="K17" s="14"/>
      <c r="L17" s="14"/>
    </row>
    <row r="18" spans="1:12" s="15" customFormat="1" x14ac:dyDescent="0.2">
      <c r="A18" s="14"/>
      <c r="B18" s="30" t="s">
        <v>16</v>
      </c>
      <c r="C18" s="31"/>
      <c r="D18" s="32"/>
      <c r="E18" s="33" t="s">
        <v>17</v>
      </c>
      <c r="F18" s="33"/>
      <c r="G18" s="33" t="s">
        <v>18</v>
      </c>
      <c r="H18" s="33"/>
      <c r="I18" s="33" t="s">
        <v>19</v>
      </c>
      <c r="J18" s="33"/>
      <c r="K18" s="14"/>
      <c r="L18" s="14"/>
    </row>
    <row r="19" spans="1:12" s="15" customFormat="1" x14ac:dyDescent="0.2">
      <c r="A19" s="14"/>
      <c r="B19" s="34"/>
      <c r="C19" s="35"/>
      <c r="D19" s="36"/>
      <c r="E19" s="34" t="s">
        <v>20</v>
      </c>
      <c r="F19" s="36" t="s">
        <v>21</v>
      </c>
      <c r="G19" s="34" t="s">
        <v>20</v>
      </c>
      <c r="H19" s="36" t="s">
        <v>21</v>
      </c>
      <c r="I19" s="34" t="s">
        <v>20</v>
      </c>
      <c r="J19" s="36" t="s">
        <v>21</v>
      </c>
      <c r="K19" s="14"/>
      <c r="L19" s="14"/>
    </row>
    <row r="20" spans="1:12" s="15" customFormat="1" x14ac:dyDescent="0.2">
      <c r="A20" s="27" t="s">
        <v>22</v>
      </c>
      <c r="B20" s="37"/>
      <c r="C20" s="38"/>
      <c r="D20" s="39"/>
      <c r="E20" s="40" t="s">
        <v>23</v>
      </c>
      <c r="F20" s="41" t="s">
        <v>24</v>
      </c>
      <c r="G20" s="41" t="s">
        <v>23</v>
      </c>
      <c r="H20" s="41" t="s">
        <v>25</v>
      </c>
      <c r="I20" s="41" t="s">
        <v>26</v>
      </c>
      <c r="J20" s="42" t="s">
        <v>24</v>
      </c>
      <c r="K20" s="14"/>
      <c r="L20" s="14"/>
    </row>
    <row r="21" spans="1:12" s="15" customFormat="1" ht="12.75" customHeight="1" x14ac:dyDescent="0.2">
      <c r="A21" s="27" t="s">
        <v>27</v>
      </c>
      <c r="B21" s="43" t="s">
        <v>5</v>
      </c>
      <c r="C21" s="43"/>
      <c r="D21" s="43"/>
      <c r="E21" s="44" t="s">
        <v>26</v>
      </c>
      <c r="F21" s="41" t="s">
        <v>635</v>
      </c>
      <c r="G21" s="45" t="s">
        <v>26</v>
      </c>
      <c r="H21" s="45" t="s">
        <v>636</v>
      </c>
      <c r="I21" s="46" t="s">
        <v>26</v>
      </c>
      <c r="J21" s="40" t="s">
        <v>637</v>
      </c>
      <c r="K21" s="14"/>
      <c r="L21" s="14"/>
    </row>
    <row r="22" spans="1:12" s="15" customFormat="1" x14ac:dyDescent="0.2">
      <c r="A22" s="27" t="s">
        <v>28</v>
      </c>
      <c r="B22" s="43" t="s">
        <v>5</v>
      </c>
      <c r="C22" s="43"/>
      <c r="D22" s="43"/>
      <c r="E22" s="47" t="s">
        <v>26</v>
      </c>
      <c r="F22" s="41" t="s">
        <v>635</v>
      </c>
      <c r="G22" s="45" t="s">
        <v>26</v>
      </c>
      <c r="H22" s="45" t="s">
        <v>636</v>
      </c>
      <c r="I22" s="45" t="s">
        <v>26</v>
      </c>
      <c r="J22" s="40" t="s">
        <v>637</v>
      </c>
      <c r="K22" s="14"/>
      <c r="L22" s="14"/>
    </row>
    <row r="23" spans="1:12" s="15" customFormat="1" x14ac:dyDescent="0.2">
      <c r="A23" s="27" t="s">
        <v>29</v>
      </c>
      <c r="B23" s="43" t="s">
        <v>5</v>
      </c>
      <c r="C23" s="43"/>
      <c r="D23" s="43"/>
      <c r="E23" s="40" t="s">
        <v>30</v>
      </c>
      <c r="F23" s="41" t="s">
        <v>635</v>
      </c>
      <c r="G23" s="41" t="s">
        <v>31</v>
      </c>
      <c r="H23" s="45" t="s">
        <v>636</v>
      </c>
      <c r="I23" s="41" t="s">
        <v>32</v>
      </c>
      <c r="J23" s="40" t="s">
        <v>637</v>
      </c>
      <c r="K23" s="14"/>
      <c r="L23" s="14"/>
    </row>
    <row r="24" spans="1:12" s="15" customFormat="1" x14ac:dyDescent="0.2">
      <c r="A24" s="27" t="s">
        <v>33</v>
      </c>
      <c r="B24" s="43" t="s">
        <v>34</v>
      </c>
      <c r="C24" s="43"/>
      <c r="D24" s="43"/>
      <c r="E24" s="40" t="s">
        <v>26</v>
      </c>
      <c r="F24" s="41" t="s">
        <v>26</v>
      </c>
      <c r="G24" s="41" t="s">
        <v>26</v>
      </c>
      <c r="H24" s="41" t="s">
        <v>26</v>
      </c>
      <c r="I24" s="41" t="s">
        <v>26</v>
      </c>
      <c r="J24" s="40" t="s">
        <v>26</v>
      </c>
      <c r="K24" s="14"/>
      <c r="L24" s="14"/>
    </row>
    <row r="25" spans="1:12" s="15" customFormat="1" x14ac:dyDescent="0.2">
      <c r="A25" s="27" t="s">
        <v>35</v>
      </c>
      <c r="B25" s="43" t="s">
        <v>5</v>
      </c>
      <c r="C25" s="43"/>
      <c r="D25" s="43"/>
      <c r="E25" s="40" t="s">
        <v>36</v>
      </c>
      <c r="F25" s="41" t="s">
        <v>635</v>
      </c>
      <c r="G25" s="41" t="s">
        <v>37</v>
      </c>
      <c r="H25" s="41" t="s">
        <v>636</v>
      </c>
      <c r="I25" s="41" t="s">
        <v>36</v>
      </c>
      <c r="J25" s="40" t="s">
        <v>637</v>
      </c>
      <c r="K25" s="14"/>
      <c r="L25" s="14"/>
    </row>
    <row r="26" spans="1:12" s="15" customFormat="1" x14ac:dyDescent="0.2">
      <c r="A26" s="27" t="s">
        <v>38</v>
      </c>
      <c r="B26" s="43" t="s">
        <v>34</v>
      </c>
      <c r="C26" s="43"/>
      <c r="D26" s="43"/>
      <c r="E26" s="40" t="s">
        <v>26</v>
      </c>
      <c r="F26" s="41" t="s">
        <v>26</v>
      </c>
      <c r="G26" s="41" t="s">
        <v>26</v>
      </c>
      <c r="H26" s="41" t="s">
        <v>26</v>
      </c>
      <c r="I26" s="41" t="s">
        <v>26</v>
      </c>
      <c r="J26" s="40" t="s">
        <v>26</v>
      </c>
      <c r="K26" s="14"/>
      <c r="L26" s="14"/>
    </row>
    <row r="27" spans="1:12" s="15" customFormat="1" ht="12.75" customHeight="1" x14ac:dyDescent="0.2">
      <c r="A27" s="27" t="s">
        <v>39</v>
      </c>
      <c r="B27" s="43" t="s">
        <v>5</v>
      </c>
      <c r="C27" s="43"/>
      <c r="D27" s="43"/>
      <c r="E27" s="47" t="s">
        <v>40</v>
      </c>
      <c r="F27" s="41" t="s">
        <v>635</v>
      </c>
      <c r="G27" s="45" t="s">
        <v>41</v>
      </c>
      <c r="H27" s="41" t="s">
        <v>636</v>
      </c>
      <c r="I27" s="45" t="s">
        <v>42</v>
      </c>
      <c r="J27" s="40" t="s">
        <v>637</v>
      </c>
      <c r="K27" s="14"/>
      <c r="L27" s="14"/>
    </row>
    <row r="28" spans="1:12" s="15" customFormat="1" x14ac:dyDescent="0.2">
      <c r="A28" s="27" t="s">
        <v>43</v>
      </c>
      <c r="B28" s="43" t="s">
        <v>34</v>
      </c>
      <c r="C28" s="43"/>
      <c r="D28" s="43"/>
      <c r="E28" s="40" t="s">
        <v>26</v>
      </c>
      <c r="F28" s="41" t="s">
        <v>26</v>
      </c>
      <c r="G28" s="41" t="s">
        <v>26</v>
      </c>
      <c r="H28" s="41" t="s">
        <v>26</v>
      </c>
      <c r="I28" s="41" t="s">
        <v>26</v>
      </c>
      <c r="J28" s="40" t="s">
        <v>26</v>
      </c>
      <c r="K28" s="14"/>
      <c r="L28" s="14"/>
    </row>
    <row r="29" spans="1:12" s="15" customFormat="1" ht="12.75" customHeight="1" x14ac:dyDescent="0.2">
      <c r="A29" s="48" t="s">
        <v>44</v>
      </c>
      <c r="B29" s="49">
        <v>27217917433.07</v>
      </c>
      <c r="C29" s="14"/>
      <c r="D29" s="14"/>
      <c r="E29" s="14"/>
      <c r="F29" s="14"/>
      <c r="G29" s="14"/>
      <c r="H29" s="14"/>
      <c r="I29" s="14"/>
      <c r="J29" s="14"/>
      <c r="K29" s="14"/>
      <c r="L29" s="14"/>
    </row>
    <row r="30" spans="1:12" s="15" customFormat="1" ht="12.75" customHeight="1" x14ac:dyDescent="0.2">
      <c r="A30" s="48" t="s">
        <v>45</v>
      </c>
      <c r="B30" s="50" t="s">
        <v>26</v>
      </c>
      <c r="D30" s="14"/>
      <c r="E30" s="14"/>
      <c r="F30" s="14"/>
      <c r="G30" s="14"/>
      <c r="H30" s="14"/>
      <c r="I30" s="14"/>
      <c r="J30" s="14"/>
      <c r="K30" s="14"/>
      <c r="L30" s="14"/>
    </row>
    <row r="31" spans="1:12" s="15" customFormat="1" ht="12.75" customHeight="1" x14ac:dyDescent="0.2">
      <c r="A31" s="48" t="s">
        <v>46</v>
      </c>
      <c r="B31" s="51" t="s">
        <v>47</v>
      </c>
      <c r="C31" s="14"/>
      <c r="D31" s="14"/>
      <c r="E31" s="14"/>
      <c r="F31" s="14"/>
      <c r="G31" s="14"/>
      <c r="H31" s="14"/>
      <c r="I31" s="14"/>
      <c r="J31" s="14"/>
      <c r="K31" s="14"/>
      <c r="L31" s="14"/>
    </row>
    <row r="32" spans="1:12" s="15" customFormat="1" ht="12.75" customHeight="1" x14ac:dyDescent="0.2">
      <c r="A32" s="48" t="s">
        <v>48</v>
      </c>
      <c r="B32" s="52">
        <v>3.2621200000000003E-2</v>
      </c>
      <c r="C32" s="14"/>
      <c r="D32" s="14"/>
      <c r="E32" s="14"/>
      <c r="F32" s="14"/>
      <c r="G32" s="14"/>
      <c r="H32" s="14"/>
      <c r="I32" s="14"/>
      <c r="J32" s="14"/>
      <c r="K32" s="14"/>
      <c r="L32" s="14"/>
    </row>
    <row r="33" spans="1:12" s="15" customFormat="1" ht="12.75" customHeight="1" x14ac:dyDescent="0.2">
      <c r="A33" s="48" t="s">
        <v>49</v>
      </c>
      <c r="B33" s="53">
        <v>0</v>
      </c>
      <c r="C33" s="14"/>
      <c r="D33" s="14"/>
      <c r="E33" s="14"/>
      <c r="F33" s="14"/>
      <c r="G33" s="54"/>
      <c r="H33" s="14"/>
      <c r="I33" s="14"/>
      <c r="J33" s="14"/>
      <c r="K33" s="14"/>
      <c r="L33" s="14"/>
    </row>
    <row r="34" spans="1:12" s="15" customFormat="1" ht="12.75" customHeight="1" x14ac:dyDescent="0.2">
      <c r="A34" s="14"/>
      <c r="B34" s="14"/>
      <c r="C34" s="14"/>
      <c r="D34" s="14"/>
      <c r="E34" s="14"/>
      <c r="F34" s="14"/>
      <c r="G34" s="54"/>
      <c r="H34" s="14"/>
      <c r="I34" s="14"/>
      <c r="J34" s="14"/>
      <c r="K34" s="14"/>
      <c r="L34" s="14"/>
    </row>
    <row r="35" spans="1:12" s="15" customFormat="1" ht="12.75" customHeight="1" x14ac:dyDescent="0.2">
      <c r="A35" s="14"/>
      <c r="B35" s="14"/>
      <c r="C35" s="14"/>
      <c r="D35" s="14"/>
      <c r="E35" s="14"/>
      <c r="F35" s="14"/>
      <c r="G35" s="54"/>
      <c r="H35" s="14"/>
      <c r="I35" s="14"/>
      <c r="J35" s="14"/>
      <c r="K35" s="14"/>
      <c r="L35" s="14"/>
    </row>
    <row r="36" spans="1:12" s="15" customFormat="1" ht="12.75" customHeight="1" x14ac:dyDescent="0.2">
      <c r="A36" s="14"/>
      <c r="B36" s="14"/>
      <c r="C36" s="14"/>
      <c r="D36" s="14"/>
      <c r="E36" s="14"/>
      <c r="F36" s="14"/>
      <c r="G36" s="54"/>
      <c r="H36" s="14"/>
      <c r="I36" s="14"/>
      <c r="J36" s="14"/>
      <c r="K36" s="14"/>
      <c r="L36" s="14"/>
    </row>
    <row r="37" spans="1:12" s="15" customFormat="1" ht="12.75" customHeight="1" x14ac:dyDescent="0.2">
      <c r="A37" s="14"/>
      <c r="B37" s="14"/>
      <c r="C37" s="14"/>
      <c r="D37" s="14"/>
      <c r="E37" s="14"/>
      <c r="F37" s="14"/>
      <c r="G37" s="54"/>
      <c r="H37" s="14"/>
      <c r="I37" s="14"/>
      <c r="J37" s="14"/>
      <c r="K37" s="14"/>
      <c r="L37" s="14"/>
    </row>
    <row r="38" spans="1:12" s="15" customFormat="1" ht="12.75" customHeight="1" x14ac:dyDescent="0.2">
      <c r="A38" s="14"/>
      <c r="B38" s="14"/>
      <c r="C38" s="14"/>
      <c r="D38" s="14"/>
      <c r="E38" s="14"/>
      <c r="F38" s="14"/>
      <c r="G38" s="54"/>
      <c r="H38" s="14"/>
      <c r="I38" s="14"/>
      <c r="J38" s="14"/>
      <c r="K38" s="14"/>
      <c r="L38" s="14"/>
    </row>
    <row r="39" spans="1:12" s="15" customFormat="1" ht="12.75" customHeight="1" x14ac:dyDescent="0.2">
      <c r="A39" s="14"/>
      <c r="B39" s="14"/>
      <c r="C39" s="14"/>
      <c r="D39" s="14"/>
      <c r="E39" s="14"/>
      <c r="F39" s="14"/>
      <c r="G39" s="54"/>
      <c r="H39" s="14"/>
      <c r="I39" s="14"/>
      <c r="J39" s="14"/>
      <c r="K39" s="14"/>
      <c r="L39" s="14"/>
    </row>
    <row r="40" spans="1:12" s="15" customFormat="1" ht="12.75" customHeight="1" x14ac:dyDescent="0.2">
      <c r="A40" s="14"/>
      <c r="B40" s="14"/>
      <c r="C40" s="14"/>
      <c r="D40" s="14"/>
      <c r="E40" s="14"/>
      <c r="F40" s="14"/>
      <c r="G40" s="54"/>
      <c r="H40" s="14"/>
      <c r="I40" s="14"/>
      <c r="J40" s="14"/>
      <c r="K40" s="14"/>
      <c r="L40" s="14"/>
    </row>
    <row r="41" spans="1:12" s="15" customFormat="1" ht="12.75" customHeight="1" x14ac:dyDescent="0.2">
      <c r="A41" s="14"/>
      <c r="B41" s="14"/>
      <c r="C41" s="14"/>
      <c r="D41" s="14"/>
      <c r="E41" s="14"/>
      <c r="F41" s="14"/>
      <c r="G41" s="54"/>
      <c r="H41" s="14"/>
      <c r="I41" s="14"/>
      <c r="J41" s="14"/>
      <c r="K41" s="14"/>
      <c r="L41" s="14"/>
    </row>
    <row r="42" spans="1:12" s="15" customFormat="1" ht="12.75" customHeight="1" x14ac:dyDescent="0.2">
      <c r="A42" s="14"/>
      <c r="B42" s="14"/>
      <c r="C42" s="14"/>
      <c r="D42" s="14"/>
      <c r="E42" s="14"/>
      <c r="F42" s="14"/>
      <c r="G42" s="54"/>
      <c r="H42" s="14"/>
      <c r="I42" s="14"/>
      <c r="J42" s="14"/>
      <c r="K42" s="14"/>
      <c r="L42" s="14"/>
    </row>
    <row r="43" spans="1:12" s="15" customFormat="1" ht="12.75" customHeight="1" x14ac:dyDescent="0.2">
      <c r="A43" s="14"/>
      <c r="B43" s="14"/>
      <c r="C43" s="14"/>
      <c r="D43" s="14"/>
      <c r="E43" s="14"/>
      <c r="F43" s="14"/>
      <c r="G43" s="54"/>
      <c r="H43" s="14"/>
      <c r="I43" s="14"/>
      <c r="J43" s="14"/>
      <c r="K43" s="14"/>
      <c r="L43" s="14"/>
    </row>
    <row r="44" spans="1:12" s="15" customFormat="1" ht="12.75" customHeight="1" x14ac:dyDescent="0.2">
      <c r="A44" s="14"/>
      <c r="B44" s="14"/>
      <c r="C44" s="14"/>
      <c r="D44" s="14"/>
      <c r="E44" s="14"/>
      <c r="F44" s="14"/>
      <c r="G44" s="54"/>
      <c r="H44" s="14"/>
      <c r="I44" s="14"/>
      <c r="J44" s="14"/>
      <c r="K44" s="14"/>
      <c r="L44" s="14"/>
    </row>
    <row r="45" spans="1:12" s="15" customFormat="1" ht="12.75" customHeight="1" x14ac:dyDescent="0.2">
      <c r="A45" s="14"/>
      <c r="B45" s="14"/>
      <c r="C45" s="14"/>
      <c r="D45" s="14"/>
      <c r="E45" s="14"/>
      <c r="F45" s="14"/>
      <c r="G45" s="54"/>
      <c r="H45" s="14"/>
      <c r="I45" s="14"/>
      <c r="J45" s="14"/>
      <c r="K45" s="14"/>
      <c r="L45" s="14"/>
    </row>
    <row r="46" spans="1:12" s="15" customFormat="1" ht="12.75" customHeight="1" x14ac:dyDescent="0.2">
      <c r="A46" s="14"/>
      <c r="B46" s="14"/>
      <c r="C46" s="14"/>
      <c r="D46" s="14"/>
      <c r="E46" s="14"/>
      <c r="F46" s="14"/>
      <c r="G46" s="54"/>
      <c r="H46" s="14"/>
      <c r="I46" s="14"/>
      <c r="J46" s="14"/>
      <c r="K46" s="14"/>
      <c r="L46" s="14"/>
    </row>
    <row r="47" spans="1:12" s="15" customFormat="1" ht="12.75" customHeight="1" x14ac:dyDescent="0.2">
      <c r="A47" s="14"/>
      <c r="B47" s="14"/>
      <c r="C47" s="14"/>
      <c r="D47" s="14"/>
      <c r="E47" s="14"/>
      <c r="F47" s="14"/>
      <c r="G47" s="54"/>
      <c r="H47" s="14"/>
      <c r="I47" s="14"/>
      <c r="J47" s="14"/>
      <c r="K47" s="14"/>
      <c r="L47" s="14"/>
    </row>
    <row r="48" spans="1:12" s="15" customFormat="1" ht="12.75" customHeight="1" x14ac:dyDescent="0.2">
      <c r="A48" s="14"/>
      <c r="B48" s="14"/>
      <c r="C48" s="14"/>
      <c r="D48" s="14"/>
      <c r="E48" s="14"/>
      <c r="F48" s="14"/>
      <c r="G48" s="54"/>
      <c r="H48" s="14"/>
      <c r="I48" s="14"/>
      <c r="J48" s="14"/>
      <c r="K48" s="14"/>
      <c r="L48" s="14"/>
    </row>
    <row r="49" spans="1:12" s="15" customFormat="1" ht="12.75" customHeight="1" x14ac:dyDescent="0.2">
      <c r="A49" s="14"/>
      <c r="B49" s="14"/>
      <c r="C49" s="14"/>
      <c r="D49" s="55" t="s">
        <v>50</v>
      </c>
      <c r="E49" s="56"/>
      <c r="F49" s="56"/>
      <c r="G49" s="56"/>
      <c r="H49" s="56"/>
      <c r="I49" s="56"/>
      <c r="J49" s="14"/>
      <c r="K49" s="14"/>
      <c r="L49" s="14"/>
    </row>
    <row r="50" spans="1:12" s="15" customFormat="1" ht="12.75" customHeight="1" x14ac:dyDescent="0.2">
      <c r="A50" s="14"/>
      <c r="B50" s="14"/>
      <c r="C50" s="14"/>
      <c r="D50" s="57" t="s">
        <v>51</v>
      </c>
      <c r="E50" s="56"/>
      <c r="F50" s="56"/>
      <c r="G50" s="56"/>
      <c r="H50" s="56"/>
      <c r="I50" s="56"/>
      <c r="J50" s="14"/>
      <c r="K50" s="14"/>
      <c r="L50" s="14"/>
    </row>
    <row r="51" spans="1:12" s="15" customFormat="1" ht="12.75" customHeight="1" x14ac:dyDescent="0.2">
      <c r="A51" s="14"/>
      <c r="B51" s="14"/>
      <c r="C51" s="14"/>
      <c r="D51" s="57" t="s">
        <v>52</v>
      </c>
      <c r="E51" s="56"/>
      <c r="F51" s="56"/>
      <c r="G51" s="56"/>
      <c r="H51" s="56"/>
      <c r="I51" s="56"/>
      <c r="J51" s="14"/>
      <c r="K51" s="14"/>
      <c r="L51" s="14"/>
    </row>
    <row r="52" spans="1:12" s="15" customFormat="1" ht="12.75" customHeight="1" x14ac:dyDescent="0.2">
      <c r="A52" s="14"/>
      <c r="B52" s="14"/>
      <c r="C52" s="14"/>
      <c r="D52" s="55" t="s">
        <v>53</v>
      </c>
      <c r="E52" s="56"/>
      <c r="F52" s="56"/>
      <c r="G52" s="56"/>
      <c r="H52" s="56"/>
      <c r="I52" s="56"/>
      <c r="J52" s="14"/>
      <c r="K52" s="14"/>
      <c r="L52" s="14"/>
    </row>
    <row r="53" spans="1:12" s="15" customFormat="1" ht="12.75" customHeight="1" x14ac:dyDescent="0.2">
      <c r="A53" s="14"/>
      <c r="B53" s="14"/>
      <c r="C53" s="14"/>
      <c r="D53" s="55" t="s">
        <v>54</v>
      </c>
      <c r="E53" s="56"/>
      <c r="F53" s="56"/>
      <c r="G53" s="56"/>
      <c r="H53" s="56"/>
      <c r="I53" s="56"/>
      <c r="J53" s="14"/>
      <c r="K53" s="14"/>
      <c r="L53" s="14"/>
    </row>
    <row r="54" spans="1:12" s="15" customFormat="1" ht="12.75" customHeight="1" x14ac:dyDescent="0.2">
      <c r="A54" s="14"/>
      <c r="B54" s="14"/>
      <c r="C54" s="14"/>
      <c r="D54" s="58" t="s">
        <v>55</v>
      </c>
      <c r="E54" s="56"/>
      <c r="F54" s="56"/>
      <c r="G54" s="56"/>
      <c r="H54" s="56"/>
      <c r="I54" s="56"/>
      <c r="J54" s="14"/>
      <c r="K54" s="14"/>
      <c r="L54" s="14"/>
    </row>
    <row r="55" spans="1:12" s="15" customFormat="1" ht="12.75" customHeight="1" x14ac:dyDescent="0.2">
      <c r="A55" s="59"/>
      <c r="B55" s="59"/>
      <c r="C55" s="14"/>
      <c r="D55" s="55" t="s">
        <v>56</v>
      </c>
      <c r="E55" s="56"/>
      <c r="F55" s="56"/>
      <c r="G55" s="56"/>
      <c r="H55" s="56"/>
      <c r="I55" s="56"/>
      <c r="J55" s="14"/>
      <c r="K55" s="14"/>
      <c r="L55" s="14"/>
    </row>
    <row r="56" spans="1:12" s="15" customFormat="1" ht="12.75" customHeight="1" x14ac:dyDescent="0.2">
      <c r="A56" s="59"/>
      <c r="B56" s="59"/>
      <c r="C56" s="14"/>
      <c r="D56" s="55" t="s">
        <v>57</v>
      </c>
      <c r="E56" s="56"/>
      <c r="F56" s="56"/>
      <c r="G56" s="56"/>
      <c r="H56" s="56"/>
      <c r="I56" s="56"/>
      <c r="J56" s="14"/>
      <c r="K56" s="14"/>
      <c r="L56" s="14"/>
    </row>
    <row r="57" spans="1:12" s="15" customFormat="1" ht="12.75" customHeight="1" x14ac:dyDescent="0.2">
      <c r="A57" s="59"/>
      <c r="B57" s="59"/>
      <c r="C57" s="14"/>
      <c r="D57" s="60" t="s">
        <v>58</v>
      </c>
      <c r="E57" s="14"/>
      <c r="F57" s="14"/>
      <c r="G57" s="14"/>
      <c r="H57" s="14"/>
      <c r="I57" s="14"/>
      <c r="J57" s="14"/>
      <c r="K57" s="14"/>
      <c r="L57" s="14"/>
    </row>
    <row r="58" spans="1:12" s="15" customFormat="1" ht="12.75" customHeight="1" x14ac:dyDescent="0.2">
      <c r="A58" s="59"/>
      <c r="B58" s="59"/>
      <c r="C58" s="14"/>
      <c r="D58" s="61"/>
      <c r="E58" s="14"/>
      <c r="F58" s="14"/>
      <c r="G58" s="14"/>
      <c r="H58" s="14"/>
      <c r="I58" s="14"/>
      <c r="J58" s="14"/>
      <c r="K58" s="14"/>
      <c r="L58" s="14"/>
    </row>
    <row r="59" spans="1:12" s="15" customFormat="1" ht="12.75" customHeight="1" x14ac:dyDescent="0.2">
      <c r="A59" s="59"/>
      <c r="B59" s="59"/>
      <c r="C59" s="14"/>
      <c r="D59" s="60"/>
      <c r="K59" s="14"/>
      <c r="L59" s="14"/>
    </row>
    <row r="60" spans="1:12" s="15" customFormat="1" ht="12.75" customHeight="1" x14ac:dyDescent="0.2">
      <c r="A60" s="59"/>
      <c r="B60" s="59"/>
      <c r="C60" s="14"/>
      <c r="D60" s="60"/>
      <c r="E60" s="14"/>
      <c r="F60" s="14"/>
      <c r="G60" s="62"/>
      <c r="H60" s="14"/>
      <c r="I60" s="14"/>
      <c r="J60" s="14"/>
      <c r="K60" s="14"/>
      <c r="L60" s="14"/>
    </row>
    <row r="61" spans="1:12" s="15" customFormat="1" ht="12.75" customHeight="1" x14ac:dyDescent="0.2">
      <c r="A61" s="59"/>
      <c r="B61" s="59"/>
      <c r="C61" s="14"/>
      <c r="D61" s="60"/>
      <c r="E61" s="58"/>
      <c r="F61" s="63"/>
      <c r="G61" s="58"/>
      <c r="H61" s="58"/>
      <c r="I61" s="58"/>
      <c r="J61" s="58"/>
      <c r="L61" s="14"/>
    </row>
    <row r="62" spans="1:12" s="15" customFormat="1" ht="12.75" customHeight="1" x14ac:dyDescent="0.2">
      <c r="A62" s="59"/>
      <c r="B62" s="59"/>
      <c r="C62" s="14"/>
      <c r="D62" s="61"/>
      <c r="E62" s="56"/>
      <c r="F62" s="56"/>
      <c r="G62" s="56"/>
      <c r="H62" s="56"/>
      <c r="I62" s="56"/>
      <c r="J62" s="56"/>
      <c r="K62" s="14"/>
      <c r="L62" s="14"/>
    </row>
    <row r="63" spans="1:12" s="15" customFormat="1" ht="12.75" customHeight="1" x14ac:dyDescent="0.2">
      <c r="A63" s="59"/>
      <c r="B63" s="59"/>
      <c r="C63" s="14"/>
      <c r="D63" s="60"/>
      <c r="E63" s="56"/>
      <c r="F63" s="56"/>
      <c r="G63" s="56"/>
      <c r="H63" s="56"/>
      <c r="I63" s="56"/>
      <c r="J63" s="56"/>
      <c r="K63" s="14"/>
      <c r="L63" s="14"/>
    </row>
    <row r="64" spans="1:12" s="15" customFormat="1" ht="12.75" customHeight="1" x14ac:dyDescent="0.2">
      <c r="A64" s="56"/>
      <c r="B64" s="59"/>
      <c r="C64" s="56"/>
      <c r="D64" s="60"/>
      <c r="E64" s="56"/>
      <c r="F64" s="56"/>
      <c r="G64" s="56"/>
      <c r="H64" s="14"/>
      <c r="I64" s="14"/>
      <c r="J64" s="14"/>
      <c r="K64" s="14"/>
      <c r="L64" s="56"/>
    </row>
    <row r="65" spans="1:12" ht="14.25" x14ac:dyDescent="0.2">
      <c r="A65" s="64"/>
      <c r="B65" s="61"/>
      <c r="C65" s="61"/>
      <c r="D65" s="61"/>
      <c r="E65" s="61"/>
      <c r="F65" s="61"/>
      <c r="G65" s="61"/>
      <c r="H65" s="61"/>
      <c r="I65" s="61"/>
      <c r="J65" s="61"/>
      <c r="K65" s="61"/>
      <c r="L65" s="5"/>
    </row>
    <row r="66" spans="1:12" ht="25.5" customHeight="1" x14ac:dyDescent="0.2">
      <c r="A66" s="1" t="s">
        <v>0</v>
      </c>
      <c r="B66" s="1"/>
      <c r="C66" s="1"/>
      <c r="D66" s="1"/>
      <c r="E66" s="1"/>
      <c r="F66" s="1"/>
      <c r="G66" s="1"/>
      <c r="H66" s="1"/>
      <c r="I66" s="1"/>
      <c r="J66" s="1"/>
      <c r="K66" s="1"/>
      <c r="L66" s="2"/>
    </row>
    <row r="67" spans="1:12" ht="25.5" customHeight="1" x14ac:dyDescent="0.2">
      <c r="A67" s="1"/>
      <c r="B67" s="1"/>
      <c r="C67" s="1"/>
      <c r="D67" s="1"/>
      <c r="E67" s="1"/>
      <c r="F67" s="1"/>
      <c r="G67" s="1"/>
      <c r="H67" s="1"/>
      <c r="I67" s="1"/>
      <c r="J67" s="1"/>
      <c r="K67" s="1"/>
      <c r="L67" s="2"/>
    </row>
    <row r="68" spans="1:12" ht="25.5" customHeight="1" x14ac:dyDescent="0.2">
      <c r="A68" s="3"/>
      <c r="B68" s="3"/>
      <c r="C68" s="3"/>
      <c r="D68" s="3"/>
      <c r="E68" s="3"/>
      <c r="F68" s="3"/>
      <c r="G68" s="3"/>
      <c r="H68" s="3"/>
      <c r="I68" s="3"/>
      <c r="J68" s="3"/>
      <c r="K68" s="3"/>
      <c r="L68" s="4"/>
    </row>
    <row r="69" spans="1:12" s="15" customFormat="1" x14ac:dyDescent="0.2">
      <c r="A69" s="14"/>
      <c r="B69" s="14"/>
      <c r="C69" s="14"/>
      <c r="D69" s="14"/>
      <c r="E69" s="14"/>
      <c r="F69" s="14"/>
      <c r="G69" s="14"/>
      <c r="H69" s="14"/>
      <c r="I69" s="14"/>
      <c r="J69" s="14"/>
      <c r="K69" s="14"/>
      <c r="L69" s="14"/>
    </row>
    <row r="70" spans="1:12" s="15" customFormat="1" x14ac:dyDescent="0.2">
      <c r="A70" s="13" t="s">
        <v>59</v>
      </c>
      <c r="B70" s="14"/>
      <c r="C70" s="14"/>
      <c r="D70" s="14"/>
      <c r="E70" s="14"/>
      <c r="F70" s="14"/>
      <c r="G70" s="14"/>
      <c r="H70" s="14"/>
      <c r="I70" s="14"/>
      <c r="J70" s="14"/>
      <c r="K70" s="14"/>
      <c r="L70" s="14"/>
    </row>
    <row r="71" spans="1:12" s="15" customFormat="1" ht="25.5" x14ac:dyDescent="0.2">
      <c r="A71" s="14"/>
      <c r="B71" s="65" t="s">
        <v>631</v>
      </c>
      <c r="C71" s="16" t="s">
        <v>639</v>
      </c>
      <c r="D71" s="66" t="s">
        <v>60</v>
      </c>
      <c r="E71" s="14"/>
      <c r="F71" s="29"/>
      <c r="G71" s="14"/>
      <c r="H71" s="14"/>
      <c r="I71" s="14"/>
      <c r="J71" s="14"/>
      <c r="K71" s="14"/>
      <c r="L71" s="14"/>
    </row>
    <row r="72" spans="1:12" s="15" customFormat="1" x14ac:dyDescent="0.2">
      <c r="A72" s="48" t="s">
        <v>61</v>
      </c>
      <c r="B72" s="49"/>
      <c r="C72" s="49"/>
      <c r="D72" s="67"/>
      <c r="E72" s="14"/>
      <c r="F72" s="29"/>
      <c r="G72" s="14"/>
      <c r="H72" s="14"/>
      <c r="I72" s="14"/>
      <c r="J72" s="14"/>
      <c r="K72" s="14"/>
      <c r="L72" s="14"/>
    </row>
    <row r="73" spans="1:12" s="15" customFormat="1" x14ac:dyDescent="0.2">
      <c r="A73" s="48" t="s">
        <v>62</v>
      </c>
      <c r="B73" s="49">
        <v>74616245.459999993</v>
      </c>
      <c r="C73" s="49">
        <v>72943660.819999993</v>
      </c>
      <c r="D73" s="67" t="s">
        <v>26</v>
      </c>
      <c r="E73" s="14"/>
      <c r="F73" s="29"/>
      <c r="G73" s="14"/>
      <c r="H73" s="14"/>
      <c r="I73" s="14"/>
      <c r="J73" s="14"/>
      <c r="K73" s="14"/>
      <c r="L73" s="14"/>
    </row>
    <row r="74" spans="1:12" s="15" customFormat="1" x14ac:dyDescent="0.2">
      <c r="A74" s="48" t="s">
        <v>63</v>
      </c>
      <c r="B74" s="49">
        <v>17858672.710000001</v>
      </c>
      <c r="C74" s="49">
        <v>18466410.98</v>
      </c>
      <c r="D74" s="67" t="s">
        <v>26</v>
      </c>
      <c r="E74" s="14"/>
      <c r="F74" s="29"/>
      <c r="G74" s="14"/>
      <c r="H74" s="14"/>
      <c r="I74" s="14"/>
      <c r="J74" s="14"/>
      <c r="K74" s="14"/>
      <c r="L74" s="14"/>
    </row>
    <row r="75" spans="1:12" s="15" customFormat="1" x14ac:dyDescent="0.2">
      <c r="A75" s="48" t="s">
        <v>64</v>
      </c>
      <c r="B75" s="49">
        <v>15990949.529999999</v>
      </c>
      <c r="C75" s="49">
        <v>9760149.0099999998</v>
      </c>
      <c r="D75" s="67" t="s">
        <v>26</v>
      </c>
      <c r="E75" s="68"/>
      <c r="F75" s="29"/>
      <c r="G75" s="14"/>
      <c r="H75" s="14"/>
      <c r="I75" s="14"/>
      <c r="J75" s="14"/>
      <c r="K75" s="14"/>
      <c r="L75" s="14"/>
    </row>
    <row r="76" spans="1:12" s="15" customFormat="1" x14ac:dyDescent="0.2">
      <c r="A76" s="48" t="s">
        <v>65</v>
      </c>
      <c r="B76" s="49">
        <v>0</v>
      </c>
      <c r="C76" s="49">
        <v>0</v>
      </c>
      <c r="D76" s="67" t="s">
        <v>26</v>
      </c>
      <c r="E76" s="14"/>
      <c r="F76" s="29"/>
      <c r="G76" s="14"/>
      <c r="H76" s="14"/>
      <c r="I76" s="14"/>
      <c r="J76" s="14"/>
      <c r="K76" s="14"/>
      <c r="L76" s="14"/>
    </row>
    <row r="77" spans="1:12" s="15" customFormat="1" x14ac:dyDescent="0.2">
      <c r="A77" s="48" t="s">
        <v>66</v>
      </c>
      <c r="B77" s="49">
        <v>53828791.710000001</v>
      </c>
      <c r="C77" s="49">
        <v>57481496.340000004</v>
      </c>
      <c r="D77" s="67" t="s">
        <v>26</v>
      </c>
      <c r="E77" s="14"/>
      <c r="F77" s="69"/>
      <c r="G77" s="68"/>
      <c r="H77" s="14"/>
      <c r="I77" s="14"/>
      <c r="J77" s="14"/>
      <c r="K77" s="14"/>
      <c r="L77" s="14"/>
    </row>
    <row r="78" spans="1:12" s="15" customFormat="1" x14ac:dyDescent="0.2">
      <c r="A78" s="48" t="s">
        <v>67</v>
      </c>
      <c r="B78" s="49">
        <v>162294659.41</v>
      </c>
      <c r="C78" s="49">
        <v>158651717.15000001</v>
      </c>
      <c r="D78" s="67" t="s">
        <v>26</v>
      </c>
      <c r="E78" s="14"/>
      <c r="F78" s="29"/>
      <c r="G78" s="14"/>
      <c r="H78" s="14"/>
      <c r="I78" s="14"/>
      <c r="J78" s="14"/>
      <c r="K78" s="14"/>
      <c r="L78" s="14"/>
    </row>
    <row r="79" spans="1:12" s="15" customFormat="1" ht="14.25" x14ac:dyDescent="0.2">
      <c r="A79" s="48" t="s">
        <v>68</v>
      </c>
      <c r="B79" s="49">
        <v>2804503.85</v>
      </c>
      <c r="C79" s="49">
        <v>2868846.26</v>
      </c>
      <c r="D79" s="67" t="s">
        <v>26</v>
      </c>
      <c r="E79" s="14"/>
      <c r="F79" s="69"/>
      <c r="G79" s="68"/>
      <c r="H79" s="14"/>
      <c r="I79" s="14"/>
      <c r="J79" s="14"/>
      <c r="K79" s="14"/>
      <c r="L79" s="14"/>
    </row>
    <row r="80" spans="1:12" s="15" customFormat="1" ht="14.25" x14ac:dyDescent="0.2">
      <c r="A80" s="48" t="s">
        <v>69</v>
      </c>
      <c r="B80" s="49">
        <v>0</v>
      </c>
      <c r="C80" s="49">
        <v>0</v>
      </c>
      <c r="D80" s="67" t="s">
        <v>26</v>
      </c>
      <c r="E80" s="14"/>
      <c r="F80" s="29"/>
      <c r="G80" s="14"/>
      <c r="H80" s="14"/>
      <c r="I80" s="14"/>
      <c r="J80" s="14"/>
      <c r="K80" s="14"/>
      <c r="L80" s="14"/>
    </row>
    <row r="81" spans="1:12" s="15" customFormat="1" ht="14.25" x14ac:dyDescent="0.2">
      <c r="A81" s="48" t="s">
        <v>70</v>
      </c>
      <c r="B81" s="49">
        <v>44947237.939999998</v>
      </c>
      <c r="C81" s="49">
        <v>45959880.060000002</v>
      </c>
      <c r="D81" s="67" t="s">
        <v>26</v>
      </c>
      <c r="E81" s="14"/>
      <c r="F81" s="29"/>
      <c r="G81" s="14"/>
      <c r="H81" s="14"/>
      <c r="I81" s="14"/>
      <c r="J81" s="14"/>
      <c r="K81" s="14"/>
      <c r="L81" s="14"/>
    </row>
    <row r="82" spans="1:12" s="15" customFormat="1" ht="14.25" x14ac:dyDescent="0.2">
      <c r="A82" s="48" t="s">
        <v>71</v>
      </c>
      <c r="B82" s="49">
        <v>31677073.300000001</v>
      </c>
      <c r="C82" s="49">
        <v>32484335.670000002</v>
      </c>
      <c r="D82" s="67" t="s">
        <v>26</v>
      </c>
      <c r="E82" s="14"/>
      <c r="F82" s="29"/>
      <c r="G82" s="14"/>
      <c r="H82" s="14"/>
      <c r="I82" s="14"/>
      <c r="J82" s="14"/>
      <c r="K82" s="14"/>
      <c r="L82" s="14"/>
    </row>
    <row r="83" spans="1:12" s="15" customFormat="1" ht="14.25" x14ac:dyDescent="0.2">
      <c r="A83" s="48" t="s">
        <v>72</v>
      </c>
      <c r="B83" s="49">
        <v>0</v>
      </c>
      <c r="C83" s="49">
        <v>0</v>
      </c>
      <c r="D83" s="67" t="s">
        <v>26</v>
      </c>
      <c r="E83" s="14"/>
      <c r="F83" s="29"/>
      <c r="G83" s="14"/>
      <c r="H83" s="14"/>
      <c r="I83" s="14"/>
      <c r="J83" s="14"/>
      <c r="K83" s="14"/>
      <c r="L83" s="14"/>
    </row>
    <row r="84" spans="1:12" s="15" customFormat="1" ht="14.25" x14ac:dyDescent="0.2">
      <c r="A84" s="48" t="s">
        <v>73</v>
      </c>
      <c r="B84" s="49">
        <v>82865844.319999993</v>
      </c>
      <c r="C84" s="49">
        <v>77338655.159999996</v>
      </c>
      <c r="D84" s="67" t="s">
        <v>26</v>
      </c>
      <c r="E84" s="14"/>
      <c r="F84" s="29"/>
      <c r="G84" s="14"/>
      <c r="H84" s="14"/>
      <c r="I84" s="14"/>
      <c r="J84" s="14"/>
      <c r="K84" s="14"/>
      <c r="L84" s="14"/>
    </row>
    <row r="85" spans="1:12" s="15" customFormat="1" ht="14.25" x14ac:dyDescent="0.2">
      <c r="A85" s="48" t="s">
        <v>74</v>
      </c>
      <c r="B85" s="49">
        <v>0</v>
      </c>
      <c r="C85" s="49">
        <v>0</v>
      </c>
      <c r="D85" s="67" t="s">
        <v>26</v>
      </c>
      <c r="E85" s="14"/>
      <c r="F85" s="29"/>
      <c r="G85" s="14"/>
      <c r="H85" s="14"/>
      <c r="I85" s="14"/>
      <c r="J85" s="14"/>
      <c r="K85" s="14"/>
      <c r="L85" s="14"/>
    </row>
    <row r="86" spans="1:12" s="15" customFormat="1" x14ac:dyDescent="0.2">
      <c r="A86" s="48" t="s">
        <v>75</v>
      </c>
      <c r="B86" s="49">
        <f>ROUND(SUM(B79:B85),2)</f>
        <v>162294659.41</v>
      </c>
      <c r="C86" s="49">
        <v>158651717.15000001</v>
      </c>
      <c r="D86" s="67" t="s">
        <v>26</v>
      </c>
      <c r="E86" s="14"/>
      <c r="F86" s="29"/>
      <c r="G86" s="14"/>
      <c r="H86" s="14"/>
      <c r="I86" s="14"/>
      <c r="J86" s="14"/>
      <c r="K86" s="14"/>
      <c r="L86" s="14"/>
    </row>
    <row r="87" spans="1:12" s="15" customFormat="1" x14ac:dyDescent="0.2">
      <c r="A87" s="48" t="s">
        <v>76</v>
      </c>
      <c r="B87" s="49"/>
      <c r="C87" s="49">
        <v>0</v>
      </c>
      <c r="D87" s="67"/>
      <c r="E87" s="14"/>
      <c r="F87" s="29"/>
      <c r="G87" s="14"/>
      <c r="H87" s="14"/>
      <c r="I87" s="14"/>
      <c r="J87" s="14"/>
      <c r="K87" s="14"/>
      <c r="L87" s="14"/>
    </row>
    <row r="88" spans="1:12" s="15" customFormat="1" x14ac:dyDescent="0.2">
      <c r="A88" s="48" t="s">
        <v>77</v>
      </c>
      <c r="B88" s="49">
        <v>979395645.86000001</v>
      </c>
      <c r="C88" s="49">
        <v>860459068.88</v>
      </c>
      <c r="D88" s="67" t="s">
        <v>26</v>
      </c>
      <c r="E88" s="14"/>
      <c r="F88" s="29"/>
      <c r="G88" s="14"/>
      <c r="H88" s="14"/>
      <c r="I88" s="14"/>
      <c r="J88" s="14"/>
      <c r="K88" s="14"/>
      <c r="L88" s="14"/>
    </row>
    <row r="89" spans="1:12" s="15" customFormat="1" x14ac:dyDescent="0.2">
      <c r="A89" s="48" t="s">
        <v>78</v>
      </c>
      <c r="B89" s="49">
        <v>3699080912.9499998</v>
      </c>
      <c r="C89" s="49">
        <v>3830617812.9499998</v>
      </c>
      <c r="D89" s="67" t="s">
        <v>26</v>
      </c>
      <c r="E89" s="68"/>
      <c r="F89" s="29"/>
      <c r="G89" s="14"/>
      <c r="H89" s="14"/>
      <c r="I89" s="14"/>
      <c r="J89" s="14"/>
      <c r="K89" s="14"/>
      <c r="L89" s="14"/>
    </row>
    <row r="90" spans="1:12" s="15" customFormat="1" x14ac:dyDescent="0.2">
      <c r="A90" s="48" t="s">
        <v>79</v>
      </c>
      <c r="B90" s="49">
        <v>0</v>
      </c>
      <c r="C90" s="49">
        <v>0</v>
      </c>
      <c r="D90" s="67" t="s">
        <v>26</v>
      </c>
      <c r="E90" s="14"/>
      <c r="F90" s="29"/>
      <c r="G90" s="14"/>
      <c r="H90" s="14"/>
      <c r="I90" s="14"/>
      <c r="J90" s="14"/>
      <c r="K90" s="14"/>
      <c r="L90" s="14"/>
    </row>
    <row r="91" spans="1:12" s="15" customFormat="1" x14ac:dyDescent="0.2">
      <c r="A91" s="48" t="s">
        <v>80</v>
      </c>
      <c r="B91" s="49">
        <v>0</v>
      </c>
      <c r="C91" s="49">
        <v>0</v>
      </c>
      <c r="D91" s="67" t="s">
        <v>26</v>
      </c>
      <c r="E91" s="68"/>
      <c r="F91" s="29"/>
      <c r="G91" s="14"/>
      <c r="H91" s="14"/>
      <c r="I91" s="14"/>
      <c r="J91" s="14"/>
      <c r="K91" s="14"/>
      <c r="L91" s="14"/>
    </row>
    <row r="92" spans="1:12" s="15" customFormat="1" x14ac:dyDescent="0.2">
      <c r="A92" s="48" t="s">
        <v>81</v>
      </c>
      <c r="B92" s="49">
        <v>0</v>
      </c>
      <c r="C92" s="49">
        <v>0</v>
      </c>
      <c r="D92" s="67" t="s">
        <v>26</v>
      </c>
      <c r="E92" s="14"/>
      <c r="F92" s="29"/>
      <c r="G92" s="14"/>
      <c r="H92" s="14"/>
      <c r="I92" s="14"/>
      <c r="J92" s="14"/>
      <c r="K92" s="14"/>
      <c r="L92" s="14"/>
    </row>
    <row r="93" spans="1:12" s="15" customFormat="1" x14ac:dyDescent="0.2">
      <c r="A93" s="48" t="s">
        <v>82</v>
      </c>
      <c r="B93" s="49">
        <f>ROUND(SUM(B88:B92),2)</f>
        <v>4678476558.8100004</v>
      </c>
      <c r="C93" s="49">
        <v>4691076881.8299999</v>
      </c>
      <c r="D93" s="67" t="s">
        <v>26</v>
      </c>
      <c r="E93" s="14"/>
      <c r="F93" s="29"/>
      <c r="G93" s="14"/>
      <c r="H93" s="14"/>
      <c r="I93" s="14"/>
      <c r="J93" s="14"/>
      <c r="K93" s="14"/>
      <c r="L93" s="14"/>
    </row>
    <row r="94" spans="1:12" s="15" customFormat="1" ht="14.25" x14ac:dyDescent="0.2">
      <c r="A94" s="48" t="s">
        <v>83</v>
      </c>
      <c r="B94" s="49">
        <v>50475000</v>
      </c>
      <c r="C94" s="49">
        <v>131536900</v>
      </c>
      <c r="D94" s="67" t="s">
        <v>26</v>
      </c>
      <c r="E94" s="14"/>
      <c r="F94" s="29"/>
      <c r="G94" s="14"/>
      <c r="H94" s="14"/>
      <c r="I94" s="14"/>
      <c r="J94" s="14"/>
      <c r="K94" s="14"/>
      <c r="L94" s="14"/>
    </row>
    <row r="95" spans="1:12" s="15" customFormat="1" ht="14.25" x14ac:dyDescent="0.2">
      <c r="A95" s="48" t="s">
        <v>84</v>
      </c>
      <c r="B95" s="49">
        <v>0</v>
      </c>
      <c r="C95" s="49">
        <v>860459068.88</v>
      </c>
      <c r="D95" s="67" t="s">
        <v>26</v>
      </c>
      <c r="E95" s="14"/>
      <c r="F95" s="29"/>
      <c r="G95" s="14"/>
      <c r="H95" s="14"/>
      <c r="I95" s="14"/>
      <c r="J95" s="14"/>
      <c r="K95" s="14"/>
      <c r="L95" s="14"/>
    </row>
    <row r="96" spans="1:12" s="15" customFormat="1" ht="14.25" x14ac:dyDescent="0.2">
      <c r="A96" s="48" t="s">
        <v>85</v>
      </c>
      <c r="B96" s="49">
        <v>0</v>
      </c>
      <c r="C96" s="49">
        <v>0</v>
      </c>
      <c r="D96" s="67" t="s">
        <v>26</v>
      </c>
      <c r="E96" s="14"/>
      <c r="F96" s="70"/>
      <c r="G96" s="56"/>
      <c r="H96" s="56"/>
      <c r="I96" s="56"/>
      <c r="J96" s="56"/>
      <c r="K96" s="56"/>
      <c r="L96" s="14"/>
    </row>
    <row r="97" spans="1:12" s="15" customFormat="1" ht="14.25" x14ac:dyDescent="0.2">
      <c r="A97" s="48" t="s">
        <v>86</v>
      </c>
      <c r="B97" s="49">
        <v>1000000000</v>
      </c>
      <c r="C97" s="49">
        <v>0</v>
      </c>
      <c r="D97" s="67" t="s">
        <v>26</v>
      </c>
      <c r="E97" s="14"/>
      <c r="F97" s="55" t="s">
        <v>87</v>
      </c>
      <c r="G97" s="56"/>
      <c r="H97" s="56"/>
      <c r="I97" s="56"/>
      <c r="J97" s="56"/>
      <c r="K97" s="71"/>
      <c r="L97" s="14"/>
    </row>
    <row r="98" spans="1:12" s="15" customFormat="1" ht="14.25" x14ac:dyDescent="0.2">
      <c r="A98" s="48" t="s">
        <v>88</v>
      </c>
      <c r="B98" s="72">
        <v>0</v>
      </c>
      <c r="C98" s="49">
        <v>0</v>
      </c>
      <c r="D98" s="67" t="s">
        <v>26</v>
      </c>
      <c r="E98" s="14"/>
      <c r="F98" s="55" t="s">
        <v>89</v>
      </c>
      <c r="G98" s="56"/>
      <c r="H98" s="56"/>
      <c r="I98" s="56"/>
      <c r="J98" s="56"/>
      <c r="K98" s="71"/>
      <c r="L98" s="14"/>
    </row>
    <row r="99" spans="1:12" s="15" customFormat="1" x14ac:dyDescent="0.2">
      <c r="A99" s="48" t="s">
        <v>75</v>
      </c>
      <c r="B99" s="49">
        <f>ROUND(SUM(B94:B98),2)</f>
        <v>1050475000</v>
      </c>
      <c r="C99" s="49">
        <v>991995968.88</v>
      </c>
      <c r="D99" s="67" t="s">
        <v>26</v>
      </c>
      <c r="E99" s="14"/>
      <c r="F99" s="58" t="s">
        <v>90</v>
      </c>
      <c r="G99" s="56"/>
      <c r="H99" s="56"/>
      <c r="I99" s="56"/>
      <c r="J99" s="56"/>
      <c r="K99" s="56"/>
      <c r="L99" s="14"/>
    </row>
    <row r="100" spans="1:12" s="15" customFormat="1" ht="14.25" x14ac:dyDescent="0.2">
      <c r="A100" s="73" t="s">
        <v>91</v>
      </c>
      <c r="B100" s="49">
        <v>247147719.88999999</v>
      </c>
      <c r="C100" s="49">
        <v>256907868.90000001</v>
      </c>
      <c r="D100" s="49">
        <f>B100</f>
        <v>247147719.88999999</v>
      </c>
      <c r="E100" s="14"/>
      <c r="F100" s="55" t="s">
        <v>92</v>
      </c>
      <c r="G100" s="56"/>
      <c r="H100" s="56"/>
      <c r="I100" s="56"/>
      <c r="J100" s="56"/>
      <c r="K100" s="71"/>
      <c r="L100" s="14"/>
    </row>
    <row r="101" spans="1:12" s="15" customFormat="1" ht="14.25" x14ac:dyDescent="0.2">
      <c r="A101" s="73" t="s">
        <v>93</v>
      </c>
      <c r="B101" s="53">
        <v>27550773.91</v>
      </c>
      <c r="C101" s="49">
        <v>26195481.390000001</v>
      </c>
      <c r="D101" s="49">
        <f>B101</f>
        <v>27550773.91</v>
      </c>
      <c r="E101" s="14"/>
      <c r="F101" s="58" t="s">
        <v>94</v>
      </c>
      <c r="G101" s="56"/>
      <c r="H101" s="56"/>
      <c r="I101" s="56"/>
      <c r="J101" s="56"/>
      <c r="K101" s="56"/>
      <c r="L101" s="14"/>
    </row>
    <row r="102" spans="1:12" s="15" customFormat="1" ht="14.25" x14ac:dyDescent="0.2">
      <c r="A102" s="73" t="s">
        <v>95</v>
      </c>
      <c r="B102" s="53">
        <v>4678476558.8100004</v>
      </c>
      <c r="C102" s="49">
        <v>4691076881.8299999</v>
      </c>
      <c r="D102" s="67" t="s">
        <v>26</v>
      </c>
      <c r="E102" s="14"/>
      <c r="F102" s="55" t="s">
        <v>96</v>
      </c>
      <c r="G102" s="70"/>
      <c r="H102" s="56"/>
      <c r="I102" s="56"/>
      <c r="J102" s="56"/>
      <c r="K102" s="56"/>
      <c r="L102" s="14"/>
    </row>
    <row r="103" spans="1:12" s="15" customFormat="1" ht="14.25" x14ac:dyDescent="0.2">
      <c r="A103" s="73" t="s">
        <v>97</v>
      </c>
      <c r="B103" s="53">
        <v>92474918.170000002</v>
      </c>
      <c r="C103" s="49">
        <v>91410071.799999997</v>
      </c>
      <c r="D103" s="67" t="s">
        <v>26</v>
      </c>
      <c r="E103" s="68"/>
      <c r="F103" s="56"/>
      <c r="G103" s="70"/>
      <c r="H103" s="56"/>
      <c r="I103" s="56"/>
      <c r="J103" s="56"/>
      <c r="K103" s="56"/>
      <c r="L103" s="14"/>
    </row>
    <row r="104" spans="1:12" s="15" customFormat="1" x14ac:dyDescent="0.2">
      <c r="A104" s="48" t="s">
        <v>98</v>
      </c>
      <c r="B104" s="67">
        <v>131536900</v>
      </c>
      <c r="C104" s="49">
        <v>0</v>
      </c>
      <c r="D104" s="67" t="s">
        <v>26</v>
      </c>
      <c r="E104" s="14"/>
      <c r="F104" s="70"/>
      <c r="G104" s="74"/>
      <c r="H104" s="14"/>
      <c r="I104" s="14"/>
      <c r="J104" s="14"/>
      <c r="K104" s="14"/>
      <c r="L104" s="14"/>
    </row>
    <row r="105" spans="1:12" s="15" customFormat="1" ht="12.75" customHeight="1" x14ac:dyDescent="0.2">
      <c r="A105" s="75"/>
      <c r="B105" s="75"/>
      <c r="C105" s="75"/>
      <c r="D105" s="75"/>
      <c r="E105" s="14"/>
      <c r="F105" s="70"/>
      <c r="G105" s="14"/>
      <c r="H105" s="14"/>
      <c r="I105" s="14"/>
      <c r="J105" s="14"/>
      <c r="K105" s="14"/>
      <c r="L105" s="14"/>
    </row>
    <row r="106" spans="1:12" s="15" customFormat="1" x14ac:dyDescent="0.2">
      <c r="A106" s="76"/>
      <c r="B106" s="76"/>
      <c r="C106" s="76"/>
      <c r="D106" s="76"/>
      <c r="E106" s="14"/>
      <c r="F106" s="70"/>
      <c r="G106" s="14"/>
      <c r="H106" s="14"/>
      <c r="I106" s="14"/>
      <c r="J106" s="14"/>
      <c r="K106" s="14"/>
      <c r="L106" s="14"/>
    </row>
    <row r="107" spans="1:12" s="15" customFormat="1" x14ac:dyDescent="0.2">
      <c r="A107" s="14"/>
      <c r="B107" s="68"/>
      <c r="C107" s="68"/>
      <c r="D107" s="14"/>
      <c r="E107" s="14"/>
      <c r="F107" s="70"/>
      <c r="G107" s="14"/>
      <c r="H107" s="14"/>
      <c r="I107" s="14"/>
      <c r="J107" s="14"/>
      <c r="K107" s="14"/>
      <c r="L107" s="14"/>
    </row>
    <row r="108" spans="1:12" s="15" customFormat="1" x14ac:dyDescent="0.2">
      <c r="A108" s="13" t="s">
        <v>99</v>
      </c>
      <c r="B108" s="14"/>
      <c r="C108" s="14"/>
      <c r="D108" s="14"/>
      <c r="E108" s="14"/>
      <c r="F108" s="70"/>
      <c r="G108" s="14"/>
      <c r="H108" s="14"/>
      <c r="I108" s="14"/>
      <c r="J108" s="14"/>
      <c r="K108" s="14"/>
      <c r="L108" s="14"/>
    </row>
    <row r="109" spans="1:12" s="15" customFormat="1" ht="12.75" customHeight="1" x14ac:dyDescent="0.2">
      <c r="A109" s="14"/>
      <c r="B109" s="77" t="s">
        <v>632</v>
      </c>
      <c r="C109" s="78" t="s">
        <v>100</v>
      </c>
      <c r="D109" s="79"/>
      <c r="E109" s="80"/>
      <c r="F109" s="70"/>
      <c r="G109" s="81" t="s">
        <v>101</v>
      </c>
      <c r="H109" s="82"/>
      <c r="I109" s="82"/>
      <c r="J109" s="83"/>
      <c r="K109" s="84"/>
      <c r="L109" s="14"/>
    </row>
    <row r="110" spans="1:12" s="15" customFormat="1" x14ac:dyDescent="0.2">
      <c r="A110" s="48" t="s">
        <v>102</v>
      </c>
      <c r="B110" s="49">
        <v>24940955178.639999</v>
      </c>
      <c r="C110" s="85" t="s">
        <v>103</v>
      </c>
      <c r="D110" s="86"/>
      <c r="E110" s="87"/>
      <c r="F110" s="68"/>
      <c r="G110" s="88"/>
      <c r="H110" s="89"/>
      <c r="I110" s="89"/>
      <c r="J110" s="89"/>
      <c r="K110" s="90"/>
      <c r="L110" s="14"/>
    </row>
    <row r="111" spans="1:12" s="15" customFormat="1" ht="14.25" x14ac:dyDescent="0.2">
      <c r="A111" s="48" t="s">
        <v>104</v>
      </c>
      <c r="B111" s="72">
        <v>3699080912.9499998</v>
      </c>
      <c r="C111" s="85" t="s">
        <v>105</v>
      </c>
      <c r="D111" s="86"/>
      <c r="E111" s="87"/>
      <c r="F111" s="68"/>
      <c r="G111" s="91" t="s">
        <v>106</v>
      </c>
      <c r="H111" s="89"/>
      <c r="I111" s="89"/>
      <c r="J111" s="89"/>
      <c r="K111" s="90"/>
      <c r="L111" s="14"/>
    </row>
    <row r="112" spans="1:12" s="15" customFormat="1" x14ac:dyDescent="0.2">
      <c r="A112" s="48" t="s">
        <v>107</v>
      </c>
      <c r="B112" s="49">
        <v>0</v>
      </c>
      <c r="C112" s="85" t="s">
        <v>108</v>
      </c>
      <c r="D112" s="86"/>
      <c r="E112" s="87"/>
      <c r="F112" s="68"/>
      <c r="G112" s="92" t="s">
        <v>109</v>
      </c>
      <c r="H112" s="93">
        <f>ROUND(H129,2)</f>
        <v>27798046061.779999</v>
      </c>
      <c r="I112" s="89" t="s">
        <v>110</v>
      </c>
      <c r="J112" s="89"/>
      <c r="K112" s="90"/>
      <c r="L112" s="14"/>
    </row>
    <row r="113" spans="1:12" s="15" customFormat="1" ht="12.75" customHeight="1" x14ac:dyDescent="0.2">
      <c r="A113" s="48" t="s">
        <v>111</v>
      </c>
      <c r="B113" s="49">
        <v>0</v>
      </c>
      <c r="C113" s="85" t="s">
        <v>112</v>
      </c>
      <c r="D113" s="86"/>
      <c r="E113" s="87"/>
      <c r="F113" s="68"/>
      <c r="G113" s="92" t="s">
        <v>113</v>
      </c>
      <c r="H113" s="93">
        <f>ROUND(H144,2)</f>
        <v>24940955178.639999</v>
      </c>
      <c r="I113" s="94" t="s">
        <v>114</v>
      </c>
      <c r="J113" s="94"/>
      <c r="K113" s="95"/>
      <c r="L113" s="14"/>
    </row>
    <row r="114" spans="1:12" s="15" customFormat="1" x14ac:dyDescent="0.2">
      <c r="A114" s="48" t="s">
        <v>115</v>
      </c>
      <c r="B114" s="49">
        <v>131536900</v>
      </c>
      <c r="C114" s="85" t="s">
        <v>116</v>
      </c>
      <c r="D114" s="86"/>
      <c r="E114" s="87"/>
      <c r="F114" s="68"/>
      <c r="G114" s="96"/>
      <c r="H114" s="97"/>
      <c r="I114" s="98"/>
      <c r="J114" s="98"/>
      <c r="K114" s="99"/>
      <c r="L114" s="14"/>
    </row>
    <row r="115" spans="1:12" s="15" customFormat="1" ht="14.25" x14ac:dyDescent="0.2">
      <c r="A115" s="100" t="s">
        <v>117</v>
      </c>
      <c r="B115" s="49">
        <v>1438578649.5799999</v>
      </c>
      <c r="C115" s="101" t="s">
        <v>118</v>
      </c>
      <c r="D115" s="102"/>
      <c r="E115" s="103"/>
      <c r="F115" s="68"/>
      <c r="G115" s="91"/>
      <c r="H115" s="89"/>
      <c r="I115" s="89"/>
      <c r="J115" s="89"/>
      <c r="K115" s="90"/>
      <c r="L115" s="14"/>
    </row>
    <row r="116" spans="1:12" s="15" customFormat="1" ht="14.25" x14ac:dyDescent="0.2">
      <c r="A116" s="48" t="s">
        <v>119</v>
      </c>
      <c r="B116" s="49">
        <v>0</v>
      </c>
      <c r="C116" s="101" t="s">
        <v>120</v>
      </c>
      <c r="D116" s="102"/>
      <c r="E116" s="103"/>
      <c r="F116" s="68"/>
      <c r="G116" s="92" t="s">
        <v>121</v>
      </c>
      <c r="H116" s="89" t="s">
        <v>122</v>
      </c>
      <c r="I116" s="89"/>
      <c r="J116" s="89"/>
      <c r="K116" s="90"/>
      <c r="L116" s="14"/>
    </row>
    <row r="117" spans="1:12" s="15" customFormat="1" ht="14.25" x14ac:dyDescent="0.2">
      <c r="A117" s="48" t="s">
        <v>123</v>
      </c>
      <c r="B117" s="49">
        <v>0</v>
      </c>
      <c r="C117" s="101" t="s">
        <v>124</v>
      </c>
      <c r="D117" s="102"/>
      <c r="E117" s="103"/>
      <c r="F117" s="68"/>
      <c r="G117" s="104" t="s">
        <v>125</v>
      </c>
      <c r="H117" s="89" t="s">
        <v>126</v>
      </c>
      <c r="I117" s="89"/>
      <c r="J117" s="89"/>
      <c r="K117" s="90"/>
      <c r="L117" s="14"/>
    </row>
    <row r="118" spans="1:12" s="15" customFormat="1" x14ac:dyDescent="0.2">
      <c r="A118" s="48" t="s">
        <v>127</v>
      </c>
      <c r="B118" s="49">
        <v>0</v>
      </c>
      <c r="C118" s="85" t="s">
        <v>128</v>
      </c>
      <c r="D118" s="86"/>
      <c r="E118" s="87"/>
      <c r="F118" s="68"/>
      <c r="G118" s="91"/>
      <c r="H118" s="93">
        <v>27935869209.689999</v>
      </c>
      <c r="I118" s="89" t="s">
        <v>129</v>
      </c>
      <c r="J118" s="89"/>
      <c r="K118" s="90"/>
      <c r="L118" s="14"/>
    </row>
    <row r="119" spans="1:12" s="15" customFormat="1" x14ac:dyDescent="0.2">
      <c r="A119" s="48" t="s">
        <v>130</v>
      </c>
      <c r="B119" s="49">
        <v>0</v>
      </c>
      <c r="C119" s="85" t="s">
        <v>131</v>
      </c>
      <c r="D119" s="86"/>
      <c r="E119" s="87"/>
      <c r="F119" s="68"/>
      <c r="G119" s="91"/>
      <c r="H119" s="105">
        <v>27798046061.779999</v>
      </c>
      <c r="I119" s="89" t="s">
        <v>132</v>
      </c>
      <c r="J119" s="89"/>
      <c r="K119" s="90"/>
      <c r="L119" s="14"/>
    </row>
    <row r="120" spans="1:12" s="15" customFormat="1" x14ac:dyDescent="0.2">
      <c r="A120" s="48" t="s">
        <v>133</v>
      </c>
      <c r="B120" s="49">
        <v>0</v>
      </c>
      <c r="C120" s="106" t="s">
        <v>134</v>
      </c>
      <c r="D120" s="107"/>
      <c r="E120" s="108"/>
      <c r="F120" s="68"/>
      <c r="G120" s="91"/>
      <c r="H120" s="109" t="s">
        <v>135</v>
      </c>
      <c r="I120" s="89"/>
      <c r="J120" s="89"/>
      <c r="K120" s="90"/>
      <c r="L120" s="14"/>
    </row>
    <row r="121" spans="1:12" s="15" customFormat="1" ht="12.75" customHeight="1" x14ac:dyDescent="0.2">
      <c r="A121" s="48" t="s">
        <v>136</v>
      </c>
      <c r="B121" s="49">
        <v>27332994342.009998</v>
      </c>
      <c r="C121" s="68"/>
      <c r="D121" s="14"/>
      <c r="E121" s="14"/>
      <c r="F121" s="68"/>
      <c r="G121" s="91"/>
      <c r="H121" s="109">
        <v>0.75</v>
      </c>
      <c r="I121" s="89" t="s">
        <v>137</v>
      </c>
      <c r="J121" s="89"/>
      <c r="K121" s="90"/>
      <c r="L121" s="14"/>
    </row>
    <row r="122" spans="1:12" s="15" customFormat="1" ht="12.75" customHeight="1" x14ac:dyDescent="0.2">
      <c r="A122" s="48" t="s">
        <v>138</v>
      </c>
      <c r="B122" s="49" t="s">
        <v>139</v>
      </c>
      <c r="C122" s="14"/>
      <c r="D122" s="14"/>
      <c r="E122" s="14"/>
      <c r="F122" s="14"/>
      <c r="G122" s="91"/>
      <c r="H122" s="110" t="s">
        <v>140</v>
      </c>
      <c r="I122" s="89" t="s">
        <v>141</v>
      </c>
      <c r="J122" s="89"/>
      <c r="K122" s="90"/>
      <c r="L122" s="14"/>
    </row>
    <row r="123" spans="1:12" s="15" customFormat="1" x14ac:dyDescent="0.2">
      <c r="A123" s="48" t="s">
        <v>142</v>
      </c>
      <c r="B123" s="111">
        <v>0.89280000000000004</v>
      </c>
      <c r="C123" s="14"/>
      <c r="D123" s="14"/>
      <c r="E123" s="14"/>
      <c r="F123" s="14"/>
      <c r="G123" s="91"/>
      <c r="H123" s="109">
        <v>0.25</v>
      </c>
      <c r="I123" s="89" t="s">
        <v>143</v>
      </c>
      <c r="J123" s="89"/>
      <c r="K123" s="90"/>
      <c r="L123" s="14"/>
    </row>
    <row r="124" spans="1:12" s="15" customFormat="1" ht="12.75" customHeight="1" x14ac:dyDescent="0.2">
      <c r="A124" s="48" t="s">
        <v>144</v>
      </c>
      <c r="B124" s="111">
        <v>0.97499999999999998</v>
      </c>
      <c r="C124" s="112"/>
      <c r="D124" s="68"/>
      <c r="E124" s="14"/>
      <c r="F124" s="14"/>
      <c r="G124" s="91"/>
      <c r="H124" s="89" t="s">
        <v>145</v>
      </c>
      <c r="I124" s="89"/>
      <c r="J124" s="89"/>
      <c r="K124" s="90"/>
      <c r="L124" s="14"/>
    </row>
    <row r="125" spans="1:12" s="15" customFormat="1" ht="12.75" customHeight="1" x14ac:dyDescent="0.2">
      <c r="A125" s="48" t="s">
        <v>146</v>
      </c>
      <c r="B125" s="111">
        <v>0.89280000000000004</v>
      </c>
      <c r="C125" s="112"/>
      <c r="D125" s="14"/>
      <c r="E125" s="14"/>
      <c r="F125" s="14"/>
      <c r="G125" s="104" t="s">
        <v>147</v>
      </c>
      <c r="H125" s="89" t="s">
        <v>148</v>
      </c>
      <c r="I125" s="89"/>
      <c r="J125" s="89"/>
      <c r="K125" s="90"/>
      <c r="L125" s="14"/>
    </row>
    <row r="126" spans="1:12" s="15" customFormat="1" x14ac:dyDescent="0.2">
      <c r="A126" s="48" t="s">
        <v>149</v>
      </c>
      <c r="B126" s="111">
        <v>0.91</v>
      </c>
      <c r="C126" s="14"/>
      <c r="D126" s="14"/>
      <c r="E126" s="14"/>
      <c r="F126" s="14"/>
      <c r="G126" s="104"/>
      <c r="H126" s="93">
        <v>0</v>
      </c>
      <c r="I126" s="89" t="s">
        <v>150</v>
      </c>
      <c r="J126" s="89"/>
      <c r="K126" s="90"/>
      <c r="L126" s="14"/>
    </row>
    <row r="127" spans="1:12" s="15" customFormat="1" x14ac:dyDescent="0.2">
      <c r="A127" s="48" t="s">
        <v>151</v>
      </c>
      <c r="B127" s="49">
        <v>7220178085.7700005</v>
      </c>
      <c r="C127" s="68"/>
      <c r="D127" s="113"/>
      <c r="E127" s="14"/>
      <c r="F127" s="14"/>
      <c r="G127" s="91"/>
      <c r="H127" s="93">
        <v>0</v>
      </c>
      <c r="I127" s="89" t="s">
        <v>152</v>
      </c>
      <c r="J127" s="89"/>
      <c r="K127" s="90"/>
      <c r="L127" s="14"/>
    </row>
    <row r="128" spans="1:12" s="15" customFormat="1" x14ac:dyDescent="0.2">
      <c r="A128" s="48" t="s">
        <v>153</v>
      </c>
      <c r="B128" s="111">
        <v>0.35899999999999999</v>
      </c>
      <c r="C128" s="14"/>
      <c r="D128" s="113"/>
      <c r="E128" s="14"/>
      <c r="F128" s="14"/>
      <c r="G128" s="91"/>
      <c r="H128" s="89"/>
      <c r="I128" s="89"/>
      <c r="J128" s="89"/>
      <c r="K128" s="90"/>
      <c r="L128" s="14"/>
    </row>
    <row r="129" spans="1:12" s="15" customFormat="1" x14ac:dyDescent="0.2">
      <c r="A129" s="56"/>
      <c r="B129" s="56"/>
      <c r="C129" s="14"/>
      <c r="D129" s="14"/>
      <c r="E129" s="14"/>
      <c r="F129" s="14"/>
      <c r="G129" s="91"/>
      <c r="H129" s="93">
        <f>ROUND(H119,2)</f>
        <v>27798046061.779999</v>
      </c>
      <c r="I129" s="89" t="s">
        <v>154</v>
      </c>
      <c r="J129" s="89"/>
      <c r="K129" s="90"/>
      <c r="L129" s="14"/>
    </row>
    <row r="130" spans="1:12" s="15" customFormat="1" x14ac:dyDescent="0.2">
      <c r="A130" s="56"/>
      <c r="B130" s="56"/>
      <c r="C130" s="14"/>
      <c r="D130" s="14"/>
      <c r="E130" s="14"/>
      <c r="F130" s="14"/>
      <c r="G130" s="91"/>
      <c r="H130" s="93"/>
      <c r="I130" s="89"/>
      <c r="J130" s="89"/>
      <c r="K130" s="90"/>
      <c r="L130" s="14"/>
    </row>
    <row r="131" spans="1:12" s="15" customFormat="1" ht="14.25" x14ac:dyDescent="0.2">
      <c r="A131" s="58" t="s">
        <v>155</v>
      </c>
      <c r="B131" s="114"/>
      <c r="C131" s="60" t="s">
        <v>638</v>
      </c>
      <c r="E131" s="71"/>
      <c r="F131" s="14"/>
      <c r="G131" s="92" t="s">
        <v>156</v>
      </c>
      <c r="H131" s="89" t="s">
        <v>157</v>
      </c>
      <c r="I131" s="89"/>
      <c r="J131" s="89"/>
      <c r="K131" s="90"/>
      <c r="L131" s="14"/>
    </row>
    <row r="132" spans="1:12" s="15" customFormat="1" ht="14.25" x14ac:dyDescent="0.2">
      <c r="A132" s="55" t="s">
        <v>158</v>
      </c>
      <c r="B132" s="70"/>
      <c r="C132" s="56"/>
      <c r="D132" s="56"/>
      <c r="E132" s="56"/>
      <c r="F132" s="14"/>
      <c r="G132" s="104" t="s">
        <v>125</v>
      </c>
      <c r="H132" s="89" t="s">
        <v>126</v>
      </c>
      <c r="I132" s="89"/>
      <c r="J132" s="89"/>
      <c r="K132" s="90"/>
      <c r="L132" s="113"/>
    </row>
    <row r="133" spans="1:12" s="15" customFormat="1" x14ac:dyDescent="0.2">
      <c r="A133" s="58" t="s">
        <v>159</v>
      </c>
      <c r="B133" s="56"/>
      <c r="C133" s="56"/>
      <c r="D133" s="56"/>
      <c r="E133" s="56"/>
      <c r="F133" s="14"/>
      <c r="G133" s="91"/>
      <c r="H133" s="93">
        <f>H118</f>
        <v>27935869209.689999</v>
      </c>
      <c r="I133" s="89" t="s">
        <v>129</v>
      </c>
      <c r="J133" s="89"/>
      <c r="K133" s="90"/>
      <c r="L133" s="14"/>
    </row>
    <row r="134" spans="1:12" s="15" customFormat="1" ht="14.25" x14ac:dyDescent="0.2">
      <c r="A134" s="55" t="s">
        <v>160</v>
      </c>
      <c r="B134" s="114"/>
      <c r="C134" s="56"/>
      <c r="D134" s="58"/>
      <c r="E134" s="56"/>
      <c r="F134" s="14"/>
      <c r="G134" s="91"/>
      <c r="H134" s="105">
        <v>27935657682.169998</v>
      </c>
      <c r="I134" s="89" t="s">
        <v>161</v>
      </c>
      <c r="J134" s="89"/>
      <c r="K134" s="90"/>
      <c r="L134" s="14"/>
    </row>
    <row r="135" spans="1:12" s="15" customFormat="1" x14ac:dyDescent="0.2">
      <c r="A135" s="60" t="s">
        <v>162</v>
      </c>
      <c r="B135" s="56"/>
      <c r="C135" s="14"/>
      <c r="E135" s="14"/>
      <c r="F135" s="14"/>
      <c r="G135" s="91"/>
      <c r="H135" s="109" t="s">
        <v>163</v>
      </c>
      <c r="I135" s="89"/>
      <c r="J135" s="89"/>
      <c r="K135" s="90"/>
      <c r="L135" s="14"/>
    </row>
    <row r="136" spans="1:12" s="15" customFormat="1" ht="14.25" x14ac:dyDescent="0.2">
      <c r="A136" s="61" t="s">
        <v>164</v>
      </c>
      <c r="B136" s="14"/>
      <c r="C136" s="14"/>
      <c r="D136" s="14"/>
      <c r="E136" s="14"/>
      <c r="F136" s="14"/>
      <c r="G136" s="91"/>
      <c r="H136" s="115" t="s">
        <v>165</v>
      </c>
      <c r="I136" s="89" t="s">
        <v>137</v>
      </c>
      <c r="J136" s="89"/>
      <c r="K136" s="90"/>
      <c r="L136" s="14"/>
    </row>
    <row r="137" spans="1:12" s="15" customFormat="1" x14ac:dyDescent="0.2">
      <c r="A137" s="60" t="s">
        <v>166</v>
      </c>
      <c r="B137" s="14"/>
      <c r="C137" s="14"/>
      <c r="D137" s="14"/>
      <c r="E137" s="14"/>
      <c r="F137" s="14"/>
      <c r="G137" s="91"/>
      <c r="H137" s="110" t="s">
        <v>140</v>
      </c>
      <c r="I137" s="89" t="s">
        <v>141</v>
      </c>
      <c r="J137" s="89"/>
      <c r="K137" s="90"/>
      <c r="L137" s="14"/>
    </row>
    <row r="138" spans="1:12" s="15" customFormat="1" ht="14.25" x14ac:dyDescent="0.2">
      <c r="A138" s="61" t="s">
        <v>167</v>
      </c>
      <c r="B138" s="14"/>
      <c r="C138" s="14"/>
      <c r="D138" s="14"/>
      <c r="E138" s="14"/>
      <c r="F138" s="14"/>
      <c r="G138" s="91"/>
      <c r="H138" s="109">
        <v>0.25</v>
      </c>
      <c r="I138" s="89" t="s">
        <v>143</v>
      </c>
      <c r="J138" s="89"/>
      <c r="K138" s="90"/>
      <c r="L138" s="14"/>
    </row>
    <row r="139" spans="1:12" s="15" customFormat="1" x14ac:dyDescent="0.2">
      <c r="A139" s="60" t="s">
        <v>168</v>
      </c>
      <c r="B139" s="14"/>
      <c r="C139" s="14"/>
      <c r="D139" s="14"/>
      <c r="E139" s="14"/>
      <c r="F139" s="14"/>
      <c r="G139" s="91"/>
      <c r="H139" s="89" t="s">
        <v>145</v>
      </c>
      <c r="I139" s="89"/>
      <c r="J139" s="89"/>
      <c r="K139" s="90"/>
      <c r="L139" s="14"/>
    </row>
    <row r="140" spans="1:12" s="15" customFormat="1" ht="14.25" x14ac:dyDescent="0.2">
      <c r="A140" s="61" t="s">
        <v>169</v>
      </c>
      <c r="B140" s="14"/>
      <c r="C140" s="14"/>
      <c r="D140" s="14"/>
      <c r="E140" s="14"/>
      <c r="F140" s="14"/>
      <c r="G140" s="104" t="s">
        <v>147</v>
      </c>
      <c r="H140" s="89" t="s">
        <v>148</v>
      </c>
      <c r="I140" s="116"/>
      <c r="J140" s="89"/>
      <c r="K140" s="90"/>
      <c r="L140" s="14"/>
    </row>
    <row r="141" spans="1:12" s="15" customFormat="1" x14ac:dyDescent="0.2">
      <c r="A141" s="60" t="s">
        <v>170</v>
      </c>
      <c r="B141" s="14"/>
      <c r="C141" s="14"/>
      <c r="D141" s="14"/>
      <c r="E141" s="14"/>
      <c r="F141" s="14"/>
      <c r="G141" s="91"/>
      <c r="H141" s="93">
        <v>0</v>
      </c>
      <c r="I141" s="89" t="s">
        <v>150</v>
      </c>
      <c r="J141" s="89"/>
      <c r="K141" s="90"/>
      <c r="L141" s="14"/>
    </row>
    <row r="142" spans="1:12" s="15" customFormat="1" ht="14.25" x14ac:dyDescent="0.2">
      <c r="A142" s="61"/>
      <c r="B142" s="14"/>
      <c r="C142" s="14"/>
      <c r="D142" s="14"/>
      <c r="E142" s="14"/>
      <c r="F142" s="14"/>
      <c r="G142" s="91"/>
      <c r="H142" s="93">
        <v>0</v>
      </c>
      <c r="I142" s="89" t="s">
        <v>152</v>
      </c>
      <c r="J142" s="89"/>
      <c r="K142" s="90"/>
      <c r="L142" s="14"/>
    </row>
    <row r="143" spans="1:12" s="15" customFormat="1" x14ac:dyDescent="0.2">
      <c r="A143" s="60"/>
      <c r="B143" s="14"/>
      <c r="C143" s="14"/>
      <c r="D143" s="14"/>
      <c r="E143" s="14"/>
      <c r="F143" s="14"/>
      <c r="G143" s="91"/>
      <c r="H143" s="89"/>
      <c r="I143" s="89"/>
      <c r="J143" s="89"/>
      <c r="K143" s="90"/>
      <c r="L143" s="14"/>
    </row>
    <row r="144" spans="1:12" s="15" customFormat="1" ht="12.75" customHeight="1" x14ac:dyDescent="0.2">
      <c r="A144" s="61"/>
      <c r="B144" s="14"/>
      <c r="C144" s="14"/>
      <c r="D144" s="14"/>
      <c r="E144" s="14"/>
      <c r="F144" s="14"/>
      <c r="G144" s="91"/>
      <c r="H144" s="105">
        <v>24940955178.639999</v>
      </c>
      <c r="I144" s="89" t="s">
        <v>171</v>
      </c>
      <c r="J144" s="89"/>
      <c r="K144" s="90"/>
      <c r="L144" s="14"/>
    </row>
    <row r="145" spans="1:12" s="15" customFormat="1" x14ac:dyDescent="0.2">
      <c r="A145" s="60"/>
      <c r="B145" s="14"/>
      <c r="C145" s="14"/>
      <c r="D145" s="14"/>
      <c r="E145" s="14"/>
      <c r="F145" s="14"/>
      <c r="G145" s="96"/>
      <c r="H145" s="97"/>
      <c r="I145" s="97"/>
      <c r="J145" s="97"/>
      <c r="K145" s="117"/>
      <c r="L145" s="14"/>
    </row>
    <row r="146" spans="1:12" s="15" customFormat="1" x14ac:dyDescent="0.2">
      <c r="A146" s="14"/>
      <c r="B146" s="14"/>
      <c r="C146" s="14"/>
      <c r="D146" s="14"/>
      <c r="E146" s="14"/>
      <c r="F146" s="14"/>
      <c r="G146" s="14"/>
      <c r="H146" s="14"/>
      <c r="I146" s="14"/>
      <c r="J146" s="14"/>
      <c r="K146" s="14"/>
      <c r="L146" s="14"/>
    </row>
    <row r="147" spans="1:12" ht="25.5" customHeight="1" x14ac:dyDescent="0.2">
      <c r="A147" s="1" t="s">
        <v>0</v>
      </c>
      <c r="B147" s="1"/>
      <c r="C147" s="1"/>
      <c r="D147" s="1"/>
      <c r="E147" s="1"/>
      <c r="F147" s="1"/>
      <c r="G147" s="1"/>
      <c r="H147" s="1"/>
      <c r="I147" s="1"/>
      <c r="J147" s="1"/>
      <c r="K147" s="1"/>
      <c r="L147" s="2"/>
    </row>
    <row r="148" spans="1:12" ht="25.5" customHeight="1" x14ac:dyDescent="0.2">
      <c r="A148" s="1"/>
      <c r="B148" s="1"/>
      <c r="C148" s="1"/>
      <c r="D148" s="1"/>
      <c r="E148" s="1"/>
      <c r="F148" s="1"/>
      <c r="G148" s="1"/>
      <c r="H148" s="1"/>
      <c r="I148" s="1"/>
      <c r="J148" s="1"/>
      <c r="K148" s="1"/>
      <c r="L148" s="2"/>
    </row>
    <row r="149" spans="1:12" ht="25.5" customHeight="1" x14ac:dyDescent="0.2">
      <c r="A149" s="3"/>
      <c r="B149" s="3"/>
      <c r="C149" s="3"/>
      <c r="D149" s="3"/>
      <c r="E149" s="3"/>
      <c r="F149" s="3"/>
      <c r="G149" s="3"/>
      <c r="H149" s="3"/>
      <c r="I149" s="3"/>
      <c r="J149" s="3"/>
      <c r="K149" s="3"/>
      <c r="L149" s="4"/>
    </row>
    <row r="150" spans="1:12" s="15" customFormat="1" x14ac:dyDescent="0.2">
      <c r="A150" s="118" t="s">
        <v>633</v>
      </c>
      <c r="C150" s="14"/>
      <c r="D150" s="14"/>
      <c r="E150" s="14"/>
      <c r="F150" s="14"/>
      <c r="G150" s="14"/>
      <c r="H150" s="14"/>
      <c r="I150" s="14"/>
      <c r="J150" s="14"/>
      <c r="K150" s="14"/>
      <c r="L150" s="14"/>
    </row>
    <row r="151" spans="1:12" s="15" customFormat="1" x14ac:dyDescent="0.2">
      <c r="A151" s="13"/>
      <c r="B151" s="14"/>
      <c r="C151" s="14"/>
      <c r="D151" s="14"/>
      <c r="E151" s="14"/>
      <c r="F151" s="14"/>
      <c r="G151" s="14"/>
      <c r="H151" s="14"/>
      <c r="I151" s="14"/>
      <c r="J151" s="14"/>
      <c r="K151" s="14"/>
      <c r="L151" s="14"/>
    </row>
    <row r="152" spans="1:12" s="15" customFormat="1" ht="14.25" x14ac:dyDescent="0.2">
      <c r="A152" s="16" t="s">
        <v>172</v>
      </c>
      <c r="B152" s="119" t="s">
        <v>173</v>
      </c>
      <c r="C152" s="14"/>
      <c r="D152" s="61" t="s">
        <v>174</v>
      </c>
      <c r="E152" s="14"/>
      <c r="F152" s="14"/>
      <c r="G152" s="14"/>
      <c r="H152" s="14"/>
      <c r="I152" s="14"/>
      <c r="J152" s="14"/>
      <c r="K152" s="14"/>
      <c r="L152" s="14"/>
    </row>
    <row r="153" spans="1:12" s="15" customFormat="1" ht="14.25" x14ac:dyDescent="0.2">
      <c r="A153" s="16" t="s">
        <v>175</v>
      </c>
      <c r="B153" s="120" t="s">
        <v>176</v>
      </c>
      <c r="C153" s="14"/>
      <c r="D153" s="61" t="s">
        <v>177</v>
      </c>
      <c r="E153" s="121"/>
      <c r="F153" s="14"/>
      <c r="G153" s="14"/>
      <c r="H153" s="14"/>
      <c r="I153" s="14"/>
      <c r="J153" s="14"/>
      <c r="K153" s="14"/>
      <c r="L153" s="14"/>
    </row>
    <row r="154" spans="1:12" s="15" customFormat="1" ht="25.5" x14ac:dyDescent="0.2">
      <c r="A154" s="16" t="s">
        <v>178</v>
      </c>
      <c r="B154" s="49">
        <v>20112816256.240002</v>
      </c>
      <c r="C154" s="122"/>
      <c r="D154" s="61" t="s">
        <v>179</v>
      </c>
      <c r="E154" s="121"/>
      <c r="F154" s="14"/>
      <c r="G154" s="14"/>
      <c r="H154" s="14"/>
      <c r="I154" s="14"/>
      <c r="J154" s="14"/>
      <c r="K154" s="14"/>
      <c r="L154" s="14"/>
    </row>
    <row r="155" spans="1:12" s="15" customFormat="1" ht="25.5" customHeight="1" x14ac:dyDescent="0.2">
      <c r="A155" s="16" t="s">
        <v>180</v>
      </c>
      <c r="B155" s="49">
        <v>20140646312.709999</v>
      </c>
      <c r="C155" s="14"/>
      <c r="D155" s="61" t="s">
        <v>181</v>
      </c>
      <c r="E155" s="14"/>
      <c r="F155" s="14"/>
      <c r="G155" s="14"/>
      <c r="H155" s="14"/>
      <c r="I155" s="14"/>
      <c r="J155" s="14"/>
      <c r="K155" s="14"/>
      <c r="L155" s="14"/>
    </row>
    <row r="156" spans="1:12" s="15" customFormat="1" ht="15.6" customHeight="1" x14ac:dyDescent="0.2">
      <c r="A156" s="16" t="s">
        <v>182</v>
      </c>
      <c r="B156" s="49">
        <f>ROUND(D230,2)</f>
        <v>27935869209.689999</v>
      </c>
      <c r="C156" s="68"/>
      <c r="D156" s="60" t="s">
        <v>183</v>
      </c>
      <c r="E156" s="14"/>
      <c r="F156" s="14"/>
      <c r="G156" s="14"/>
      <c r="H156" s="14"/>
      <c r="I156" s="14"/>
      <c r="J156" s="14"/>
      <c r="K156" s="14"/>
      <c r="L156" s="14"/>
    </row>
    <row r="157" spans="1:12" s="15" customFormat="1" ht="15.6" customHeight="1" x14ac:dyDescent="0.2">
      <c r="A157" s="16" t="s">
        <v>184</v>
      </c>
      <c r="B157" s="49">
        <v>5177186870.7799997</v>
      </c>
      <c r="C157" s="68"/>
      <c r="D157" s="60" t="s">
        <v>185</v>
      </c>
      <c r="K157" s="14"/>
      <c r="L157" s="14"/>
    </row>
    <row r="158" spans="1:12" s="15" customFormat="1" ht="14.25" x14ac:dyDescent="0.2">
      <c r="A158" s="16" t="s">
        <v>186</v>
      </c>
      <c r="B158" s="53">
        <v>0</v>
      </c>
      <c r="C158" s="68"/>
      <c r="D158" s="61" t="s">
        <v>187</v>
      </c>
      <c r="E158" s="14"/>
      <c r="F158" s="14"/>
      <c r="G158" s="14"/>
      <c r="H158" s="14"/>
      <c r="I158" s="14"/>
      <c r="J158" s="14"/>
      <c r="K158" s="14"/>
      <c r="L158" s="14"/>
    </row>
    <row r="159" spans="1:12" s="15" customFormat="1" ht="14.25" x14ac:dyDescent="0.2">
      <c r="A159" s="16" t="s">
        <v>188</v>
      </c>
      <c r="B159" s="53">
        <v>0</v>
      </c>
      <c r="C159" s="68"/>
      <c r="D159" s="61" t="s">
        <v>189</v>
      </c>
      <c r="E159" s="14"/>
      <c r="F159" s="14"/>
      <c r="G159" s="14"/>
      <c r="H159" s="14"/>
      <c r="I159" s="14"/>
      <c r="J159" s="14"/>
      <c r="K159" s="14"/>
      <c r="L159" s="14"/>
    </row>
    <row r="160" spans="1:12" s="15" customFormat="1" ht="14.25" x14ac:dyDescent="0.2">
      <c r="A160" s="16" t="s">
        <v>190</v>
      </c>
      <c r="B160" s="53">
        <v>0</v>
      </c>
      <c r="C160" s="68"/>
      <c r="D160" s="61" t="s">
        <v>191</v>
      </c>
      <c r="E160" s="14"/>
      <c r="F160" s="14"/>
      <c r="G160" s="14"/>
      <c r="H160" s="14"/>
      <c r="I160" s="14"/>
      <c r="J160" s="14"/>
      <c r="K160" s="14"/>
      <c r="L160" s="14"/>
    </row>
    <row r="161" spans="1:12" s="15" customFormat="1" ht="12.2" customHeight="1" x14ac:dyDescent="0.2">
      <c r="A161" s="16" t="s">
        <v>192</v>
      </c>
      <c r="B161" s="53">
        <v>875370392.92999995</v>
      </c>
      <c r="C161" s="123"/>
      <c r="D161" s="61" t="s">
        <v>193</v>
      </c>
      <c r="E161" s="14"/>
      <c r="F161" s="14"/>
      <c r="G161" s="14"/>
      <c r="H161" s="14"/>
      <c r="I161" s="14"/>
      <c r="J161" s="14"/>
      <c r="K161" s="14"/>
      <c r="L161" s="14"/>
    </row>
    <row r="162" spans="1:12" s="15" customFormat="1" ht="12.75" customHeight="1" x14ac:dyDescent="0.2">
      <c r="A162" s="16" t="s">
        <v>194</v>
      </c>
      <c r="B162" s="49">
        <v>0</v>
      </c>
      <c r="C162" s="68"/>
      <c r="D162" s="61" t="s">
        <v>195</v>
      </c>
      <c r="E162" s="14"/>
      <c r="F162" s="14"/>
      <c r="G162" s="14"/>
      <c r="H162" s="14"/>
      <c r="I162" s="14"/>
      <c r="J162" s="14"/>
      <c r="K162" s="14"/>
      <c r="L162" s="14"/>
    </row>
    <row r="163" spans="1:12" s="15" customFormat="1" ht="14.25" x14ac:dyDescent="0.2">
      <c r="A163" s="16" t="s">
        <v>196</v>
      </c>
      <c r="B163" s="49">
        <v>12501529512.26</v>
      </c>
      <c r="C163" s="68"/>
      <c r="D163" s="55" t="s">
        <v>197</v>
      </c>
      <c r="E163" s="14"/>
      <c r="F163" s="14"/>
      <c r="G163" s="14"/>
      <c r="H163" s="14"/>
      <c r="I163" s="14"/>
      <c r="J163" s="14"/>
      <c r="K163" s="14"/>
      <c r="L163" s="14"/>
    </row>
    <row r="164" spans="1:12" s="15" customFormat="1" ht="14.25" x14ac:dyDescent="0.2">
      <c r="A164" s="16" t="s">
        <v>198</v>
      </c>
      <c r="B164" s="111">
        <f>B163/B154</f>
        <v>0.62157031382322703</v>
      </c>
      <c r="C164" s="68"/>
      <c r="D164" s="58" t="s">
        <v>199</v>
      </c>
      <c r="E164" s="14"/>
      <c r="F164" s="14"/>
      <c r="G164" s="14"/>
      <c r="H164" s="14"/>
      <c r="I164" s="14"/>
      <c r="J164" s="14"/>
      <c r="K164" s="14"/>
      <c r="L164" s="14"/>
    </row>
    <row r="165" spans="1:12" s="15" customFormat="1" ht="14.25" x14ac:dyDescent="0.2">
      <c r="A165" s="16" t="s">
        <v>200</v>
      </c>
      <c r="B165" s="124">
        <v>167739</v>
      </c>
      <c r="C165" s="125"/>
      <c r="D165" s="55"/>
      <c r="E165" s="14"/>
      <c r="F165" s="14"/>
      <c r="G165" s="14"/>
      <c r="H165" s="14"/>
      <c r="I165" s="14"/>
      <c r="J165" s="14"/>
      <c r="K165" s="14"/>
      <c r="L165" s="14"/>
    </row>
    <row r="166" spans="1:12" s="15" customFormat="1" x14ac:dyDescent="0.2">
      <c r="A166" s="16" t="s">
        <v>201</v>
      </c>
      <c r="B166" s="53">
        <f>ROUND(B156/B165,2)</f>
        <v>166543.67000000001</v>
      </c>
      <c r="C166" s="125"/>
      <c r="D166" s="125"/>
      <c r="E166" s="14"/>
      <c r="F166" s="14"/>
      <c r="G166" s="14"/>
      <c r="H166" s="14"/>
      <c r="I166" s="14"/>
      <c r="J166" s="14"/>
      <c r="K166" s="14"/>
      <c r="L166" s="14"/>
    </row>
    <row r="167" spans="1:12" s="15" customFormat="1" ht="14.25" x14ac:dyDescent="0.2">
      <c r="A167" s="16" t="s">
        <v>202</v>
      </c>
      <c r="B167" s="126">
        <v>0.56483499999999998</v>
      </c>
      <c r="C167" s="127"/>
      <c r="D167" s="125"/>
      <c r="E167" s="56"/>
      <c r="F167" s="56"/>
      <c r="G167" s="56"/>
      <c r="H167" s="56"/>
      <c r="I167" s="14"/>
      <c r="J167" s="14"/>
      <c r="K167" s="14"/>
      <c r="L167" s="14"/>
    </row>
    <row r="168" spans="1:12" s="15" customFormat="1" ht="14.25" x14ac:dyDescent="0.2">
      <c r="A168" s="16" t="s">
        <v>203</v>
      </c>
      <c r="B168" s="126">
        <v>0.52024999999999999</v>
      </c>
      <c r="C168" s="68"/>
      <c r="D168" s="125"/>
      <c r="E168" s="128"/>
      <c r="F168" s="56"/>
      <c r="G168" s="56"/>
      <c r="H168" s="56"/>
      <c r="I168" s="56"/>
      <c r="J168" s="56"/>
      <c r="K168" s="56"/>
      <c r="L168" s="14"/>
    </row>
    <row r="169" spans="1:12" s="15" customFormat="1" ht="14.25" x14ac:dyDescent="0.2">
      <c r="A169" s="16" t="s">
        <v>204</v>
      </c>
      <c r="B169" s="129">
        <v>51.13</v>
      </c>
      <c r="C169" s="127"/>
      <c r="D169" s="56"/>
      <c r="F169" s="56"/>
      <c r="G169" s="56"/>
      <c r="H169" s="56"/>
      <c r="I169" s="56"/>
      <c r="J169" s="56"/>
      <c r="K169" s="56"/>
      <c r="L169" s="14"/>
    </row>
    <row r="170" spans="1:12" s="15" customFormat="1" ht="14.25" x14ac:dyDescent="0.2">
      <c r="A170" s="16" t="s">
        <v>205</v>
      </c>
      <c r="B170" s="129">
        <v>259.72000000000003</v>
      </c>
      <c r="C170" s="125"/>
      <c r="D170" s="56"/>
      <c r="E170" s="128"/>
      <c r="F170" s="56"/>
      <c r="G170" s="56"/>
      <c r="H170" s="56"/>
      <c r="I170" s="56"/>
      <c r="J170" s="56"/>
      <c r="K170" s="56"/>
      <c r="L170" s="14"/>
    </row>
    <row r="171" spans="1:12" s="15" customFormat="1" ht="14.25" x14ac:dyDescent="0.2">
      <c r="A171" s="16" t="s">
        <v>206</v>
      </c>
      <c r="B171" s="130">
        <v>3.2548965375957133E-2</v>
      </c>
      <c r="C171" s="125"/>
      <c r="D171" s="56"/>
      <c r="E171" s="56"/>
      <c r="F171" s="56"/>
      <c r="G171" s="56"/>
      <c r="J171" s="56"/>
      <c r="K171" s="56"/>
      <c r="L171" s="14"/>
    </row>
    <row r="172" spans="1:12" s="15" customFormat="1" x14ac:dyDescent="0.2">
      <c r="A172" s="16" t="s">
        <v>207</v>
      </c>
      <c r="B172" s="130">
        <v>6.7500000000000004E-2</v>
      </c>
      <c r="C172" s="125"/>
      <c r="D172" s="128"/>
      <c r="E172" s="70"/>
      <c r="F172" s="56"/>
      <c r="G172" s="56"/>
      <c r="H172" s="56"/>
      <c r="I172" s="56"/>
      <c r="J172" s="56"/>
      <c r="K172" s="56"/>
      <c r="L172" s="14"/>
    </row>
    <row r="173" spans="1:12" s="15" customFormat="1" ht="14.25" x14ac:dyDescent="0.2">
      <c r="A173" s="16" t="s">
        <v>208</v>
      </c>
      <c r="B173" s="130">
        <v>3.2885485770013823E-2</v>
      </c>
      <c r="C173" s="125"/>
      <c r="D173" s="128"/>
      <c r="E173" s="56"/>
      <c r="F173" s="56"/>
      <c r="G173" s="56"/>
      <c r="H173" s="56"/>
      <c r="I173" s="56"/>
      <c r="J173" s="56"/>
      <c r="K173" s="56"/>
      <c r="L173" s="14"/>
    </row>
    <row r="174" spans="1:12" s="15" customFormat="1" ht="14.25" x14ac:dyDescent="0.2">
      <c r="A174" s="16" t="s">
        <v>209</v>
      </c>
      <c r="B174" s="130">
        <v>3.2552776258298478E-2</v>
      </c>
      <c r="C174" s="125"/>
      <c r="D174" s="131"/>
      <c r="E174" s="56"/>
      <c r="F174" s="56"/>
      <c r="G174" s="56"/>
      <c r="H174" s="56"/>
      <c r="I174" s="56"/>
      <c r="J174" s="56"/>
      <c r="K174" s="56"/>
      <c r="L174" s="14"/>
    </row>
    <row r="175" spans="1:12" s="15" customFormat="1" ht="14.25" x14ac:dyDescent="0.2">
      <c r="A175" s="48" t="s">
        <v>210</v>
      </c>
      <c r="B175" s="130">
        <v>3.5714737064675782E-2</v>
      </c>
      <c r="C175" s="56"/>
      <c r="D175" s="56"/>
      <c r="E175" s="56"/>
      <c r="F175" s="56"/>
      <c r="G175" s="56"/>
      <c r="H175" s="56"/>
      <c r="I175" s="56"/>
      <c r="J175" s="56"/>
      <c r="K175" s="56"/>
      <c r="L175" s="14"/>
    </row>
    <row r="176" spans="1:12" s="15" customFormat="1" ht="14.25" x14ac:dyDescent="0.2">
      <c r="A176" s="48" t="s">
        <v>211</v>
      </c>
      <c r="B176" s="130">
        <v>3.5378006462241547E-2</v>
      </c>
      <c r="C176" s="56"/>
      <c r="D176" s="56"/>
      <c r="E176" s="128"/>
      <c r="F176" s="56"/>
      <c r="G176" s="56"/>
      <c r="H176" s="56"/>
      <c r="I176" s="56"/>
      <c r="J176" s="56"/>
      <c r="K176" s="56"/>
      <c r="L176" s="14"/>
    </row>
    <row r="177" spans="1:12" s="15" customFormat="1" x14ac:dyDescent="0.2">
      <c r="A177" s="48" t="s">
        <v>212</v>
      </c>
      <c r="B177" s="130" t="s">
        <v>26</v>
      </c>
      <c r="C177" s="56"/>
      <c r="D177" s="56"/>
      <c r="E177" s="56"/>
      <c r="F177" s="56"/>
      <c r="G177" s="56"/>
      <c r="H177" s="56"/>
      <c r="I177" s="56"/>
      <c r="J177" s="56"/>
      <c r="K177" s="56"/>
      <c r="L177" s="14"/>
    </row>
    <row r="178" spans="1:12" s="15" customFormat="1" ht="14.25" x14ac:dyDescent="0.2">
      <c r="A178" s="48" t="s">
        <v>213</v>
      </c>
      <c r="B178" s="132" t="s">
        <v>26</v>
      </c>
      <c r="C178" s="56"/>
      <c r="D178" s="128"/>
      <c r="E178" s="128"/>
      <c r="F178" s="56"/>
      <c r="G178" s="56"/>
      <c r="H178" s="56"/>
      <c r="I178" s="56"/>
      <c r="J178" s="56"/>
      <c r="K178" s="56"/>
      <c r="L178" s="14"/>
    </row>
    <row r="179" spans="1:12" s="15" customFormat="1" ht="15.6" customHeight="1" x14ac:dyDescent="0.2">
      <c r="A179" s="16" t="s">
        <v>214</v>
      </c>
      <c r="B179" s="132" t="s">
        <v>26</v>
      </c>
      <c r="C179" s="133"/>
      <c r="D179" s="56"/>
      <c r="E179" s="56"/>
      <c r="F179" s="134"/>
      <c r="G179" s="56"/>
      <c r="H179" s="56"/>
      <c r="I179" s="56"/>
      <c r="J179" s="56"/>
      <c r="K179" s="56"/>
      <c r="L179" s="14"/>
    </row>
    <row r="180" spans="1:12" s="15" customFormat="1" ht="15.6" customHeight="1" x14ac:dyDescent="0.2">
      <c r="A180" s="16" t="s">
        <v>215</v>
      </c>
      <c r="B180" s="135" t="s">
        <v>216</v>
      </c>
      <c r="C180" s="133"/>
      <c r="D180" s="56"/>
      <c r="E180" s="56"/>
      <c r="F180" s="134"/>
      <c r="G180" s="56"/>
      <c r="H180" s="56"/>
      <c r="I180" s="56"/>
      <c r="J180" s="56"/>
      <c r="K180" s="56"/>
      <c r="L180" s="14"/>
    </row>
    <row r="181" spans="1:12" s="15" customFormat="1" ht="12.75" customHeight="1" x14ac:dyDescent="0.2">
      <c r="A181" s="16" t="s">
        <v>217</v>
      </c>
      <c r="B181" s="136">
        <v>0.04</v>
      </c>
      <c r="C181" s="133"/>
      <c r="D181" s="56"/>
      <c r="E181" s="56"/>
      <c r="F181" s="56"/>
      <c r="G181" s="56"/>
      <c r="H181" s="56"/>
      <c r="I181" s="56"/>
      <c r="J181" s="56"/>
      <c r="K181" s="56"/>
      <c r="L181" s="14"/>
    </row>
    <row r="182" spans="1:12" s="15" customFormat="1" ht="12.75" customHeight="1" x14ac:dyDescent="0.2">
      <c r="A182" s="14"/>
      <c r="B182" s="14"/>
      <c r="C182" s="133"/>
      <c r="D182" s="56"/>
      <c r="E182" s="56"/>
      <c r="F182" s="128"/>
      <c r="G182" s="56"/>
      <c r="H182" s="56"/>
      <c r="I182" s="56"/>
      <c r="J182" s="56"/>
      <c r="K182" s="56"/>
      <c r="L182" s="14"/>
    </row>
    <row r="183" spans="1:12" s="15" customFormat="1" x14ac:dyDescent="0.2">
      <c r="A183" s="14"/>
      <c r="B183" s="14"/>
      <c r="C183" s="56"/>
      <c r="D183" s="56"/>
      <c r="E183" s="56"/>
      <c r="F183" s="56"/>
      <c r="G183" s="56"/>
      <c r="H183" s="56"/>
      <c r="I183" s="56"/>
      <c r="J183" s="56"/>
      <c r="K183" s="56"/>
      <c r="L183" s="14"/>
    </row>
    <row r="184" spans="1:12" s="15" customFormat="1" x14ac:dyDescent="0.2">
      <c r="A184" s="13" t="s">
        <v>218</v>
      </c>
      <c r="B184" s="14"/>
      <c r="C184" s="56"/>
      <c r="D184" s="56"/>
      <c r="E184" s="128"/>
      <c r="F184" s="128"/>
      <c r="G184" s="56"/>
      <c r="H184" s="56"/>
      <c r="I184" s="56"/>
      <c r="J184" s="56"/>
      <c r="K184" s="56"/>
      <c r="L184" s="14"/>
    </row>
    <row r="185" spans="1:12" s="15" customFormat="1" x14ac:dyDescent="0.2">
      <c r="A185" s="14"/>
      <c r="B185" s="14"/>
      <c r="C185" s="56"/>
      <c r="D185" s="56"/>
      <c r="E185" s="56"/>
      <c r="F185" s="56"/>
      <c r="G185" s="56"/>
      <c r="H185" s="56"/>
      <c r="I185" s="56"/>
      <c r="J185" s="56"/>
      <c r="K185" s="56"/>
      <c r="L185" s="14"/>
    </row>
    <row r="186" spans="1:12" s="15" customFormat="1" x14ac:dyDescent="0.2">
      <c r="A186" s="137" t="s">
        <v>219</v>
      </c>
      <c r="B186" s="138">
        <v>74616245.459999993</v>
      </c>
      <c r="C186" s="56"/>
      <c r="D186" s="56"/>
      <c r="E186" s="56"/>
      <c r="F186" s="56"/>
      <c r="G186" s="56"/>
      <c r="H186" s="56"/>
      <c r="I186" s="56"/>
      <c r="J186" s="56"/>
      <c r="K186" s="56"/>
      <c r="L186" s="14"/>
    </row>
    <row r="187" spans="1:12" s="15" customFormat="1" x14ac:dyDescent="0.2">
      <c r="A187" s="137" t="s">
        <v>220</v>
      </c>
      <c r="B187" s="138">
        <v>80213345.079999998</v>
      </c>
      <c r="D187" s="128"/>
      <c r="E187" s="56"/>
      <c r="F187" s="56"/>
      <c r="G187" s="56"/>
      <c r="H187" s="56"/>
      <c r="I187" s="56"/>
      <c r="J187" s="56"/>
      <c r="K187" s="56"/>
      <c r="L187" s="14"/>
    </row>
    <row r="188" spans="1:12" s="15" customFormat="1" x14ac:dyDescent="0.2">
      <c r="A188" s="137" t="s">
        <v>221</v>
      </c>
      <c r="B188" s="119" t="s">
        <v>26</v>
      </c>
      <c r="C188" s="56"/>
      <c r="D188" s="70"/>
      <c r="E188" s="56"/>
      <c r="F188" s="56"/>
      <c r="G188" s="56"/>
      <c r="H188" s="56"/>
      <c r="I188" s="56"/>
      <c r="J188" s="56"/>
      <c r="K188" s="56"/>
      <c r="L188" s="14"/>
    </row>
    <row r="189" spans="1:12" s="15" customFormat="1" x14ac:dyDescent="0.2">
      <c r="A189" s="137" t="s">
        <v>222</v>
      </c>
      <c r="B189" s="138">
        <f>B88-B187</f>
        <v>899182300.77999997</v>
      </c>
      <c r="C189" s="70"/>
      <c r="D189" s="70"/>
      <c r="E189" s="56"/>
      <c r="F189" s="56"/>
      <c r="G189" s="56"/>
      <c r="H189" s="56"/>
      <c r="I189" s="56"/>
      <c r="J189" s="56"/>
      <c r="K189" s="56"/>
      <c r="L189" s="14"/>
    </row>
    <row r="190" spans="1:12" s="15" customFormat="1" x14ac:dyDescent="0.2">
      <c r="A190" s="14"/>
      <c r="B190" s="14"/>
      <c r="C190" s="56"/>
      <c r="D190" s="134"/>
      <c r="E190" s="56"/>
      <c r="F190" s="56"/>
      <c r="G190" s="56"/>
      <c r="H190" s="56"/>
      <c r="I190" s="56"/>
      <c r="J190" s="56"/>
      <c r="K190" s="56"/>
      <c r="L190" s="14"/>
    </row>
    <row r="191" spans="1:12" s="15" customFormat="1" x14ac:dyDescent="0.2">
      <c r="A191" s="13" t="s">
        <v>223</v>
      </c>
      <c r="B191" s="14"/>
      <c r="C191" s="56"/>
      <c r="D191" s="70"/>
      <c r="E191" s="56"/>
      <c r="F191" s="56"/>
      <c r="G191" s="56"/>
      <c r="H191" s="56"/>
      <c r="I191" s="56"/>
      <c r="J191" s="56"/>
      <c r="K191" s="56"/>
      <c r="L191" s="14"/>
    </row>
    <row r="192" spans="1:12" s="15" customFormat="1" x14ac:dyDescent="0.2">
      <c r="A192" s="14"/>
      <c r="B192" s="139" t="s">
        <v>224</v>
      </c>
      <c r="C192" s="139" t="s">
        <v>225</v>
      </c>
      <c r="D192" s="140" t="s">
        <v>226</v>
      </c>
      <c r="E192" s="139" t="s">
        <v>227</v>
      </c>
      <c r="F192" s="141"/>
      <c r="G192" s="141"/>
      <c r="H192" s="14"/>
      <c r="I192" s="14"/>
      <c r="J192" s="14"/>
      <c r="K192" s="14"/>
      <c r="L192" s="14"/>
    </row>
    <row r="193" spans="1:12" s="15" customFormat="1" x14ac:dyDescent="0.2">
      <c r="A193" s="48" t="s">
        <v>228</v>
      </c>
      <c r="B193" s="142">
        <v>1575</v>
      </c>
      <c r="C193" s="143">
        <f t="shared" ref="C193:C199" si="0">B193/$B$165</f>
        <v>9.3895873947024838E-3</v>
      </c>
      <c r="D193" s="144">
        <f>B187+B189-D194</f>
        <v>358817851.70000005</v>
      </c>
      <c r="E193" s="145">
        <f t="shared" ref="E193:E199" si="1">D193/$B$156</f>
        <v>1.284434176744851E-2</v>
      </c>
      <c r="F193" s="113"/>
      <c r="G193" s="141"/>
      <c r="H193" s="14"/>
      <c r="I193" s="14"/>
      <c r="J193" s="14"/>
      <c r="K193" s="14"/>
      <c r="L193" s="14"/>
    </row>
    <row r="194" spans="1:12" s="15" customFormat="1" ht="14.25" x14ac:dyDescent="0.2">
      <c r="A194" s="16" t="s">
        <v>229</v>
      </c>
      <c r="B194" s="142">
        <f>SUM(B195:B198)</f>
        <v>3648</v>
      </c>
      <c r="C194" s="126">
        <f t="shared" si="0"/>
        <v>2.1748072898968039E-2</v>
      </c>
      <c r="D194" s="146">
        <f>ROUND(SUM(D195:D198),2)</f>
        <v>620577794.15999997</v>
      </c>
      <c r="E194" s="147">
        <f t="shared" si="1"/>
        <v>2.2214372121442446E-2</v>
      </c>
      <c r="F194" s="113"/>
      <c r="G194" s="68"/>
      <c r="H194" s="14"/>
      <c r="I194" s="14"/>
      <c r="J194" s="14"/>
      <c r="K194" s="14"/>
      <c r="L194" s="14"/>
    </row>
    <row r="195" spans="1:12" s="15" customFormat="1" x14ac:dyDescent="0.2">
      <c r="A195" s="48" t="s">
        <v>230</v>
      </c>
      <c r="B195" s="148">
        <v>69</v>
      </c>
      <c r="C195" s="126">
        <f t="shared" si="0"/>
        <v>4.1135335252982314E-4</v>
      </c>
      <c r="D195" s="146">
        <v>6664914.1800000193</v>
      </c>
      <c r="E195" s="147">
        <f t="shared" si="1"/>
        <v>2.3857908733651245E-4</v>
      </c>
      <c r="F195" s="113"/>
      <c r="G195" s="14"/>
      <c r="H195" s="14"/>
      <c r="I195" s="14"/>
      <c r="J195" s="14"/>
      <c r="K195" s="14"/>
      <c r="L195" s="14"/>
    </row>
    <row r="196" spans="1:12" s="15" customFormat="1" x14ac:dyDescent="0.2">
      <c r="A196" s="48" t="s">
        <v>231</v>
      </c>
      <c r="B196" s="142">
        <v>60</v>
      </c>
      <c r="C196" s="143">
        <f t="shared" si="0"/>
        <v>3.5769856741723748E-4</v>
      </c>
      <c r="D196" s="144">
        <v>13134540.870000033</v>
      </c>
      <c r="E196" s="147">
        <f t="shared" si="1"/>
        <v>4.7016761037254961E-4</v>
      </c>
      <c r="F196" s="113"/>
      <c r="G196" s="14"/>
      <c r="H196" s="14"/>
      <c r="I196" s="14"/>
      <c r="J196" s="14"/>
      <c r="K196" s="14"/>
      <c r="L196" s="14"/>
    </row>
    <row r="197" spans="1:12" s="15" customFormat="1" x14ac:dyDescent="0.2">
      <c r="A197" s="48" t="s">
        <v>232</v>
      </c>
      <c r="B197" s="142">
        <v>3519</v>
      </c>
      <c r="C197" s="126">
        <f t="shared" si="0"/>
        <v>2.097902097902098E-2</v>
      </c>
      <c r="D197" s="146">
        <v>600778339.11000037</v>
      </c>
      <c r="E197" s="147">
        <f t="shared" si="1"/>
        <v>2.1505625423733403E-2</v>
      </c>
      <c r="F197" s="14"/>
      <c r="G197" s="14"/>
      <c r="H197" s="14"/>
      <c r="I197" s="14"/>
      <c r="J197" s="14"/>
      <c r="K197" s="14"/>
      <c r="L197" s="14"/>
    </row>
    <row r="198" spans="1:12" s="15" customFormat="1" ht="12.2" customHeight="1" x14ac:dyDescent="0.2">
      <c r="A198" s="48" t="s">
        <v>233</v>
      </c>
      <c r="B198" s="142">
        <v>0</v>
      </c>
      <c r="C198" s="126">
        <f t="shared" si="0"/>
        <v>0</v>
      </c>
      <c r="D198" s="146">
        <v>0</v>
      </c>
      <c r="E198" s="147">
        <f t="shared" si="1"/>
        <v>0</v>
      </c>
      <c r="F198" s="113"/>
      <c r="G198" s="14"/>
      <c r="H198" s="68"/>
      <c r="I198" s="14"/>
      <c r="J198" s="14"/>
      <c r="K198" s="14"/>
      <c r="L198" s="14"/>
    </row>
    <row r="199" spans="1:12" s="15" customFormat="1" ht="12.75" customHeight="1" x14ac:dyDescent="0.2">
      <c r="A199" s="48" t="s">
        <v>234</v>
      </c>
      <c r="B199" s="148">
        <v>7753</v>
      </c>
      <c r="C199" s="126">
        <f t="shared" si="0"/>
        <v>4.6220616553097373E-2</v>
      </c>
      <c r="D199" s="146">
        <v>1494776410.5699995</v>
      </c>
      <c r="E199" s="147">
        <f t="shared" si="1"/>
        <v>5.3507424428072298E-2</v>
      </c>
      <c r="F199" s="113"/>
      <c r="G199" s="14"/>
      <c r="H199" s="68"/>
      <c r="I199" s="14"/>
      <c r="J199" s="14"/>
      <c r="K199" s="14"/>
      <c r="L199" s="14"/>
    </row>
    <row r="200" spans="1:12" s="15" customFormat="1" x14ac:dyDescent="0.2">
      <c r="A200" s="14"/>
      <c r="B200" s="149"/>
      <c r="C200" s="14"/>
      <c r="D200" s="68"/>
      <c r="E200" s="14"/>
      <c r="F200" s="14"/>
      <c r="G200" s="14"/>
      <c r="H200" s="150"/>
      <c r="I200" s="14"/>
      <c r="J200" s="14"/>
      <c r="K200" s="14"/>
      <c r="L200" s="14"/>
    </row>
    <row r="201" spans="1:12" s="15" customFormat="1" x14ac:dyDescent="0.2">
      <c r="A201" s="118" t="s">
        <v>634</v>
      </c>
      <c r="B201" s="141"/>
      <c r="C201" s="141"/>
      <c r="D201" s="113"/>
      <c r="E201" s="68"/>
      <c r="F201" s="14"/>
      <c r="G201" s="14"/>
      <c r="H201" s="150"/>
      <c r="I201" s="14"/>
      <c r="J201" s="14"/>
      <c r="K201" s="14"/>
      <c r="L201" s="14"/>
    </row>
    <row r="202" spans="1:12" s="15" customFormat="1" x14ac:dyDescent="0.2">
      <c r="A202" s="13"/>
      <c r="B202" s="141"/>
      <c r="C202" s="14"/>
      <c r="D202" s="68"/>
      <c r="E202" s="14"/>
      <c r="F202" s="14"/>
      <c r="G202" s="14"/>
      <c r="H202" s="14"/>
      <c r="I202" s="14"/>
      <c r="J202" s="14"/>
      <c r="K202" s="14"/>
      <c r="L202" s="14"/>
    </row>
    <row r="203" spans="1:12" s="15" customFormat="1" x14ac:dyDescent="0.2">
      <c r="A203" s="13" t="s">
        <v>235</v>
      </c>
      <c r="B203" s="14"/>
      <c r="C203" s="14"/>
      <c r="D203" s="14"/>
      <c r="E203" s="14"/>
      <c r="F203" s="151" t="s">
        <v>236</v>
      </c>
      <c r="G203" s="152"/>
      <c r="H203" s="152"/>
      <c r="I203" s="152"/>
      <c r="J203" s="153"/>
      <c r="K203" s="14"/>
      <c r="L203" s="14"/>
    </row>
    <row r="204" spans="1:12" s="15" customFormat="1" ht="25.5" x14ac:dyDescent="0.2">
      <c r="A204" s="48"/>
      <c r="B204" s="139" t="s">
        <v>224</v>
      </c>
      <c r="C204" s="139" t="s">
        <v>225</v>
      </c>
      <c r="D204" s="154" t="s">
        <v>226</v>
      </c>
      <c r="E204" s="140" t="s">
        <v>227</v>
      </c>
      <c r="F204" s="155" t="s">
        <v>237</v>
      </c>
      <c r="G204" s="156" t="s">
        <v>238</v>
      </c>
      <c r="H204" s="155" t="s">
        <v>239</v>
      </c>
      <c r="I204" s="155" t="s">
        <v>240</v>
      </c>
      <c r="J204" s="155" t="s">
        <v>241</v>
      </c>
      <c r="K204" s="14"/>
      <c r="L204" s="14"/>
    </row>
    <row r="205" spans="1:12" s="15" customFormat="1" x14ac:dyDescent="0.2">
      <c r="A205" s="48" t="s">
        <v>242</v>
      </c>
      <c r="B205" s="157">
        <v>55042</v>
      </c>
      <c r="C205" s="158">
        <v>0.32814074246299313</v>
      </c>
      <c r="D205" s="157">
        <v>10140336473.950001</v>
      </c>
      <c r="E205" s="158">
        <v>0.36298625247116578</v>
      </c>
      <c r="F205" s="147">
        <v>4.3860000000000003E-2</v>
      </c>
      <c r="G205" s="159">
        <v>22.2</v>
      </c>
      <c r="H205" s="147">
        <f>F205</f>
        <v>4.3860000000000003E-2</v>
      </c>
      <c r="I205" s="147">
        <v>0</v>
      </c>
      <c r="J205" s="126">
        <v>4.3860000000000003E-2</v>
      </c>
      <c r="K205" s="160"/>
      <c r="L205" s="161"/>
    </row>
    <row r="206" spans="1:12" s="15" customFormat="1" hidden="1" x14ac:dyDescent="0.2">
      <c r="A206" s="48" t="s">
        <v>243</v>
      </c>
      <c r="B206" s="157">
        <v>0</v>
      </c>
      <c r="C206" s="158">
        <v>0</v>
      </c>
      <c r="D206" s="157">
        <v>0</v>
      </c>
      <c r="E206" s="158">
        <v>0</v>
      </c>
      <c r="F206" s="147">
        <v>0</v>
      </c>
      <c r="G206" s="159">
        <v>0</v>
      </c>
      <c r="H206" s="147">
        <f>F206</f>
        <v>0</v>
      </c>
      <c r="I206" s="147">
        <v>0</v>
      </c>
      <c r="J206" s="126">
        <v>0</v>
      </c>
      <c r="K206" s="160"/>
      <c r="L206" s="161"/>
    </row>
    <row r="207" spans="1:12" s="15" customFormat="1" x14ac:dyDescent="0.2">
      <c r="A207" s="48" t="s">
        <v>244</v>
      </c>
      <c r="B207" s="157">
        <v>92852</v>
      </c>
      <c r="C207" s="158">
        <v>0.55355045636375555</v>
      </c>
      <c r="D207" s="157">
        <v>16556789686.83</v>
      </c>
      <c r="E207" s="158">
        <v>0.59267136320523062</v>
      </c>
      <c r="F207" s="147">
        <v>2.3970000000000002E-2</v>
      </c>
      <c r="G207" s="162">
        <v>15.7</v>
      </c>
      <c r="H207" s="147">
        <f>F207</f>
        <v>2.3970000000000002E-2</v>
      </c>
      <c r="I207" s="147">
        <v>3.2500000000000001E-2</v>
      </c>
      <c r="J207" s="126">
        <v>2.3969999999999998E-2</v>
      </c>
      <c r="K207" s="160"/>
      <c r="L207" s="161"/>
    </row>
    <row r="208" spans="1:12" s="15" customFormat="1" x14ac:dyDescent="0.2">
      <c r="A208" s="48" t="s">
        <v>245</v>
      </c>
      <c r="B208" s="157">
        <v>869</v>
      </c>
      <c r="C208" s="158">
        <v>5.1806675847596564E-3</v>
      </c>
      <c r="D208" s="157">
        <v>40153171.520000003</v>
      </c>
      <c r="E208" s="158">
        <v>1.4373338885074762E-3</v>
      </c>
      <c r="F208" s="147">
        <v>2.9600000000000001E-2</v>
      </c>
      <c r="G208" s="159">
        <v>0</v>
      </c>
      <c r="H208" s="147">
        <f>F208</f>
        <v>2.9600000000000001E-2</v>
      </c>
      <c r="I208" s="147">
        <v>0</v>
      </c>
      <c r="J208" s="126">
        <v>2.9600000000000001E-2</v>
      </c>
      <c r="K208" s="160"/>
      <c r="L208" s="161"/>
    </row>
    <row r="209" spans="1:12" s="15" customFormat="1" x14ac:dyDescent="0.2">
      <c r="A209" s="48" t="s">
        <v>246</v>
      </c>
      <c r="B209" s="157">
        <v>1806</v>
      </c>
      <c r="C209" s="158">
        <v>1.0766726879258849E-2</v>
      </c>
      <c r="D209" s="157">
        <v>386278012.67000002</v>
      </c>
      <c r="E209" s="158">
        <v>1.3827313185444516E-2</v>
      </c>
      <c r="F209" s="147">
        <v>4.0309999999999999E-2</v>
      </c>
      <c r="G209" s="159">
        <v>12.2</v>
      </c>
      <c r="H209" s="147">
        <v>2.81E-3</v>
      </c>
      <c r="I209" s="147">
        <v>0</v>
      </c>
      <c r="J209" s="126">
        <v>4.0309999999999999E-2</v>
      </c>
      <c r="K209" s="160"/>
      <c r="L209" s="161"/>
    </row>
    <row r="210" spans="1:12" s="15" customFormat="1" hidden="1" x14ac:dyDescent="0.2">
      <c r="A210" s="48" t="s">
        <v>247</v>
      </c>
      <c r="B210" s="157">
        <v>0</v>
      </c>
      <c r="C210" s="158">
        <v>0</v>
      </c>
      <c r="D210" s="157">
        <v>0</v>
      </c>
      <c r="E210" s="158">
        <v>0</v>
      </c>
      <c r="F210" s="147">
        <v>0</v>
      </c>
      <c r="G210" s="159">
        <v>0</v>
      </c>
      <c r="H210" s="147">
        <v>0</v>
      </c>
      <c r="I210" s="147">
        <v>0</v>
      </c>
      <c r="J210" s="126">
        <v>0</v>
      </c>
      <c r="K210" s="160"/>
      <c r="L210" s="161"/>
    </row>
    <row r="211" spans="1:12" s="15" customFormat="1" x14ac:dyDescent="0.2">
      <c r="A211" s="48" t="s">
        <v>248</v>
      </c>
      <c r="B211" s="157">
        <v>6344</v>
      </c>
      <c r="C211" s="158">
        <v>3.7820661861582575E-2</v>
      </c>
      <c r="D211" s="157">
        <v>343738888.00999999</v>
      </c>
      <c r="E211" s="158">
        <v>1.2304571067034089E-2</v>
      </c>
      <c r="F211" s="147">
        <v>5.9479999999999998E-2</v>
      </c>
      <c r="G211" s="159">
        <v>0</v>
      </c>
      <c r="H211" s="147">
        <v>2.198E-2</v>
      </c>
      <c r="I211" s="147">
        <v>0</v>
      </c>
      <c r="J211" s="126">
        <f>F211</f>
        <v>5.9479999999999998E-2</v>
      </c>
      <c r="K211" s="160"/>
      <c r="L211" s="161"/>
    </row>
    <row r="212" spans="1:12" s="15" customFormat="1" x14ac:dyDescent="0.2">
      <c r="A212" s="48" t="s">
        <v>249</v>
      </c>
      <c r="B212" s="157">
        <v>10826</v>
      </c>
      <c r="C212" s="158">
        <v>6.4540744847650225E-2</v>
      </c>
      <c r="D212" s="157">
        <v>468572976.70999998</v>
      </c>
      <c r="E212" s="158">
        <v>1.677316618261758E-2</v>
      </c>
      <c r="F212" s="147">
        <v>6.5000000000000002E-2</v>
      </c>
      <c r="G212" s="159">
        <v>0</v>
      </c>
      <c r="H212" s="147">
        <v>0</v>
      </c>
      <c r="I212" s="147">
        <v>0</v>
      </c>
      <c r="J212" s="126">
        <v>3.5880000000000002E-2</v>
      </c>
      <c r="K212" s="160"/>
      <c r="L212" s="161"/>
    </row>
    <row r="213" spans="1:12" s="15" customFormat="1" x14ac:dyDescent="0.2">
      <c r="A213" s="48" t="s">
        <v>250</v>
      </c>
      <c r="B213" s="157">
        <v>0</v>
      </c>
      <c r="C213" s="158">
        <v>0</v>
      </c>
      <c r="D213" s="157">
        <v>0</v>
      </c>
      <c r="E213" s="158">
        <v>0</v>
      </c>
      <c r="F213" s="147">
        <v>0</v>
      </c>
      <c r="G213" s="159">
        <v>0</v>
      </c>
      <c r="H213" s="147">
        <v>0</v>
      </c>
      <c r="I213" s="147">
        <v>0</v>
      </c>
      <c r="J213" s="126">
        <v>0</v>
      </c>
      <c r="K213" s="160"/>
      <c r="L213" s="161"/>
    </row>
    <row r="214" spans="1:12" s="15" customFormat="1" ht="12.75" customHeight="1" thickBot="1" x14ac:dyDescent="0.25">
      <c r="A214" s="163" t="s">
        <v>136</v>
      </c>
      <c r="B214" s="164">
        <f>ROUND(SUM(B205:B213),2)</f>
        <v>167739</v>
      </c>
      <c r="C214" s="165">
        <f>SUM(C205:C213)</f>
        <v>1</v>
      </c>
      <c r="D214" s="166">
        <f>ROUND(SUM(D205:D213),2)</f>
        <v>27935869209.689999</v>
      </c>
      <c r="E214" s="165">
        <f>SUM(E205:E213)</f>
        <v>1</v>
      </c>
      <c r="F214" s="165">
        <f>SUMPRODUCT(F205:F213,$D$205:$D$213)/$D$214</f>
        <v>3.2548965375957133E-2</v>
      </c>
      <c r="G214" s="14"/>
      <c r="H214" s="147">
        <f>SUMPRODUCT(H205:H213,$D$205:$D$213)/$D$214</f>
        <v>3.0478763914619043E-2</v>
      </c>
      <c r="I214" s="14"/>
      <c r="J214" s="14"/>
      <c r="K214" s="14"/>
      <c r="L214" s="14"/>
    </row>
    <row r="215" spans="1:12" s="15" customFormat="1" ht="12.75" customHeight="1" thickTop="1" x14ac:dyDescent="0.2">
      <c r="A215" s="14"/>
      <c r="B215" s="14"/>
      <c r="C215" s="14"/>
      <c r="D215" s="14"/>
      <c r="E215" s="14"/>
      <c r="F215" s="14"/>
      <c r="G215" s="14"/>
      <c r="H215" s="14"/>
      <c r="I215" s="14"/>
      <c r="J215" s="14"/>
      <c r="K215" s="14"/>
      <c r="L215" s="14"/>
    </row>
    <row r="216" spans="1:12" ht="25.5" customHeight="1" x14ac:dyDescent="0.2">
      <c r="A216" s="1" t="s">
        <v>0</v>
      </c>
      <c r="B216" s="1"/>
      <c r="C216" s="1"/>
      <c r="D216" s="1"/>
      <c r="E216" s="1"/>
      <c r="F216" s="1"/>
      <c r="G216" s="1"/>
      <c r="H216" s="1"/>
      <c r="I216" s="1"/>
      <c r="J216" s="1"/>
      <c r="K216" s="1"/>
      <c r="L216" s="2"/>
    </row>
    <row r="217" spans="1:12" ht="25.5" customHeight="1" x14ac:dyDescent="0.2">
      <c r="A217" s="1"/>
      <c r="B217" s="1"/>
      <c r="C217" s="1"/>
      <c r="D217" s="1"/>
      <c r="E217" s="1"/>
      <c r="F217" s="1"/>
      <c r="G217" s="1"/>
      <c r="H217" s="1"/>
      <c r="I217" s="1"/>
      <c r="J217" s="1"/>
      <c r="K217" s="1"/>
      <c r="L217" s="2"/>
    </row>
    <row r="218" spans="1:12" ht="25.5" customHeight="1" x14ac:dyDescent="0.2">
      <c r="A218" s="3"/>
      <c r="B218" s="3"/>
      <c r="C218" s="3"/>
      <c r="D218" s="3"/>
      <c r="E218" s="3"/>
      <c r="F218" s="3"/>
      <c r="G218" s="3"/>
      <c r="H218" s="3"/>
      <c r="I218" s="3"/>
      <c r="J218" s="3"/>
      <c r="K218" s="3"/>
      <c r="L218" s="4"/>
    </row>
    <row r="219" spans="1:12" s="15" customFormat="1" ht="12.75" customHeight="1" x14ac:dyDescent="0.2">
      <c r="A219" s="14"/>
      <c r="B219" s="14"/>
      <c r="C219" s="14"/>
      <c r="D219" s="14"/>
      <c r="E219" s="14"/>
      <c r="F219" s="14"/>
      <c r="G219" s="14"/>
      <c r="H219" s="14"/>
      <c r="I219" s="14"/>
      <c r="J219" s="14"/>
      <c r="K219" s="14"/>
      <c r="L219" s="14"/>
    </row>
    <row r="220" spans="1:12" s="15" customFormat="1" x14ac:dyDescent="0.2">
      <c r="A220" s="13" t="s">
        <v>251</v>
      </c>
      <c r="B220" s="14"/>
      <c r="C220" s="14"/>
      <c r="D220" s="125"/>
      <c r="E220" s="14"/>
      <c r="F220" s="14"/>
      <c r="G220" s="14"/>
      <c r="H220" s="14"/>
      <c r="I220" s="14"/>
      <c r="J220" s="14"/>
      <c r="K220" s="14"/>
      <c r="L220" s="14"/>
    </row>
    <row r="221" spans="1:12" s="15" customFormat="1" x14ac:dyDescent="0.2">
      <c r="A221" s="13"/>
      <c r="B221" s="14"/>
      <c r="C221" s="14"/>
      <c r="D221" s="125"/>
      <c r="E221" s="14"/>
      <c r="F221" s="14"/>
      <c r="G221" s="14"/>
      <c r="H221" s="14"/>
      <c r="I221" s="14"/>
      <c r="J221" s="14"/>
      <c r="K221" s="14"/>
      <c r="L221" s="14"/>
    </row>
    <row r="222" spans="1:12" s="15" customFormat="1" ht="12.75" customHeight="1" x14ac:dyDescent="0.2">
      <c r="A222" s="167" t="s">
        <v>252</v>
      </c>
      <c r="B222" s="139" t="s">
        <v>224</v>
      </c>
      <c r="C222" s="139" t="s">
        <v>225</v>
      </c>
      <c r="D222" s="139" t="s">
        <v>226</v>
      </c>
      <c r="E222" s="139" t="s">
        <v>227</v>
      </c>
      <c r="F222" s="14"/>
      <c r="G222" s="61" t="s">
        <v>253</v>
      </c>
      <c r="H222" s="14"/>
      <c r="I222" s="14"/>
      <c r="J222" s="14"/>
      <c r="K222" s="14"/>
      <c r="L222" s="14"/>
    </row>
    <row r="223" spans="1:12" s="15" customFormat="1" x14ac:dyDescent="0.2">
      <c r="A223" s="48" t="s">
        <v>254</v>
      </c>
      <c r="B223" s="148">
        <v>167028</v>
      </c>
      <c r="C223" s="126">
        <v>0.99576127197610576</v>
      </c>
      <c r="D223" s="148">
        <v>27858655125.389999</v>
      </c>
      <c r="E223" s="126">
        <v>0.99723602356094876</v>
      </c>
      <c r="F223" s="14"/>
      <c r="G223" s="14"/>
      <c r="H223" s="125"/>
      <c r="I223" s="14"/>
      <c r="J223" s="125"/>
      <c r="K223" s="14"/>
      <c r="L223" s="14"/>
    </row>
    <row r="224" spans="1:12" s="15" customFormat="1" x14ac:dyDescent="0.2">
      <c r="A224" s="48" t="s">
        <v>255</v>
      </c>
      <c r="B224" s="148">
        <v>609</v>
      </c>
      <c r="C224" s="126">
        <v>3.6306404592849604E-3</v>
      </c>
      <c r="D224" s="148">
        <v>63325380.93</v>
      </c>
      <c r="E224" s="126">
        <v>2.2668126219618249E-3</v>
      </c>
      <c r="F224" s="14"/>
      <c r="G224" s="14"/>
      <c r="H224" s="125"/>
      <c r="I224" s="14"/>
      <c r="J224" s="125"/>
      <c r="K224" s="14"/>
      <c r="L224" s="14"/>
    </row>
    <row r="225" spans="1:12" s="15" customFormat="1" x14ac:dyDescent="0.2">
      <c r="A225" s="48" t="s">
        <v>256</v>
      </c>
      <c r="B225" s="148">
        <v>99</v>
      </c>
      <c r="C225" s="126">
        <v>5.9020263623844188E-4</v>
      </c>
      <c r="D225" s="148">
        <v>12808530.529999999</v>
      </c>
      <c r="E225" s="126">
        <v>4.5849765524951549E-4</v>
      </c>
      <c r="F225" s="14"/>
      <c r="G225" s="14"/>
      <c r="H225" s="125"/>
      <c r="I225" s="14"/>
      <c r="J225" s="125"/>
      <c r="K225" s="14"/>
      <c r="L225" s="14"/>
    </row>
    <row r="226" spans="1:12" s="15" customFormat="1" x14ac:dyDescent="0.2">
      <c r="A226" s="48" t="s">
        <v>257</v>
      </c>
      <c r="B226" s="148">
        <v>3</v>
      </c>
      <c r="C226" s="126">
        <v>1.7884928370861875E-5</v>
      </c>
      <c r="D226" s="148">
        <v>1080172.8400000001</v>
      </c>
      <c r="E226" s="126">
        <v>3.8666161839894532E-5</v>
      </c>
      <c r="F226" s="14"/>
      <c r="G226" s="141"/>
      <c r="H226" s="125"/>
      <c r="I226" s="14"/>
      <c r="J226" s="125"/>
      <c r="K226" s="14"/>
      <c r="L226" s="14"/>
    </row>
    <row r="227" spans="1:12" s="15" customFormat="1" x14ac:dyDescent="0.2">
      <c r="A227" s="48" t="s">
        <v>258</v>
      </c>
      <c r="B227" s="148">
        <v>0</v>
      </c>
      <c r="C227" s="126">
        <v>0</v>
      </c>
      <c r="D227" s="148">
        <v>0</v>
      </c>
      <c r="E227" s="126">
        <v>0</v>
      </c>
      <c r="F227" s="14"/>
      <c r="G227" s="168"/>
      <c r="H227" s="125"/>
      <c r="I227" s="14"/>
      <c r="J227" s="125"/>
      <c r="K227" s="14"/>
      <c r="L227" s="14"/>
    </row>
    <row r="228" spans="1:12" s="15" customFormat="1" x14ac:dyDescent="0.2">
      <c r="A228" s="48" t="s">
        <v>259</v>
      </c>
      <c r="B228" s="148">
        <v>0</v>
      </c>
      <c r="C228" s="126">
        <v>0</v>
      </c>
      <c r="D228" s="148">
        <v>0</v>
      </c>
      <c r="E228" s="126">
        <v>0</v>
      </c>
      <c r="F228" s="14"/>
      <c r="G228" s="14"/>
      <c r="H228" s="125"/>
      <c r="I228" s="14"/>
      <c r="J228" s="125"/>
      <c r="K228" s="14"/>
      <c r="L228" s="14"/>
    </row>
    <row r="229" spans="1:12" s="15" customFormat="1" x14ac:dyDescent="0.2">
      <c r="A229" s="48" t="s">
        <v>260</v>
      </c>
      <c r="B229" s="148">
        <v>0</v>
      </c>
      <c r="C229" s="126">
        <v>0</v>
      </c>
      <c r="D229" s="148">
        <v>0</v>
      </c>
      <c r="E229" s="126">
        <v>0</v>
      </c>
      <c r="F229" s="14"/>
      <c r="G229" s="14"/>
      <c r="H229" s="125"/>
      <c r="I229" s="14"/>
      <c r="J229" s="125"/>
      <c r="K229" s="14"/>
      <c r="L229" s="14"/>
    </row>
    <row r="230" spans="1:12" s="15" customFormat="1" ht="12.75" customHeight="1" thickBot="1" x14ac:dyDescent="0.25">
      <c r="A230" s="163" t="s">
        <v>136</v>
      </c>
      <c r="B230" s="169">
        <f>ROUND(SUM(B223:B229),2)</f>
        <v>167739</v>
      </c>
      <c r="C230" s="170">
        <f>ROUND(SUM(C223:C229),2)</f>
        <v>1</v>
      </c>
      <c r="D230" s="169">
        <f>ROUND(SUM(D223:D229),2)</f>
        <v>27935869209.689999</v>
      </c>
      <c r="E230" s="170">
        <f>ROUND(SUM(E223:E229),2)</f>
        <v>1</v>
      </c>
      <c r="F230" s="14"/>
      <c r="G230" s="14"/>
      <c r="H230" s="125"/>
      <c r="I230" s="14"/>
      <c r="J230" s="125"/>
      <c r="K230" s="14"/>
      <c r="L230" s="14"/>
    </row>
    <row r="231" spans="1:12" s="15" customFormat="1" ht="12.75" customHeight="1" thickTop="1" x14ac:dyDescent="0.2">
      <c r="A231" s="14"/>
      <c r="B231" s="14"/>
      <c r="C231" s="14"/>
      <c r="D231" s="14"/>
      <c r="E231" s="14"/>
      <c r="F231" s="14"/>
      <c r="G231" s="14"/>
      <c r="H231" s="125"/>
      <c r="I231" s="14"/>
      <c r="J231" s="125"/>
      <c r="K231" s="14"/>
      <c r="L231" s="14"/>
    </row>
    <row r="232" spans="1:12" s="15" customFormat="1" x14ac:dyDescent="0.2">
      <c r="A232" s="167" t="s">
        <v>261</v>
      </c>
      <c r="B232" s="139" t="s">
        <v>224</v>
      </c>
      <c r="C232" s="139" t="s">
        <v>225</v>
      </c>
      <c r="D232" s="139" t="s">
        <v>226</v>
      </c>
      <c r="E232" s="139" t="s">
        <v>227</v>
      </c>
      <c r="F232" s="14"/>
      <c r="G232" s="14"/>
      <c r="H232" s="125"/>
      <c r="I232" s="14"/>
      <c r="J232" s="125"/>
      <c r="K232" s="14"/>
      <c r="L232" s="14"/>
    </row>
    <row r="233" spans="1:12" s="15" customFormat="1" x14ac:dyDescent="0.2">
      <c r="A233" s="48" t="s">
        <v>262</v>
      </c>
      <c r="B233" s="148">
        <v>80655</v>
      </c>
      <c r="C233" s="126">
        <v>0.48083629925062149</v>
      </c>
      <c r="D233" s="53">
        <v>9184646604.2299995</v>
      </c>
      <c r="E233" s="126">
        <v>0.32877611701604614</v>
      </c>
      <c r="F233" s="14"/>
      <c r="G233" s="14"/>
      <c r="H233" s="125"/>
      <c r="I233" s="14"/>
      <c r="J233" s="125"/>
      <c r="K233" s="14"/>
      <c r="L233" s="14"/>
    </row>
    <row r="234" spans="1:12" s="15" customFormat="1" x14ac:dyDescent="0.2">
      <c r="A234" s="48" t="s">
        <v>263</v>
      </c>
      <c r="B234" s="148">
        <v>12936</v>
      </c>
      <c r="C234" s="126">
        <v>7.711981113515641E-2</v>
      </c>
      <c r="D234" s="53">
        <v>2617503725.6300001</v>
      </c>
      <c r="E234" s="126">
        <v>9.3696877873485948E-2</v>
      </c>
      <c r="F234" s="14"/>
      <c r="G234" s="14"/>
      <c r="H234" s="125"/>
      <c r="I234" s="14"/>
      <c r="J234" s="125"/>
      <c r="K234" s="14"/>
      <c r="L234" s="14"/>
    </row>
    <row r="235" spans="1:12" s="15" customFormat="1" x14ac:dyDescent="0.2">
      <c r="A235" s="48" t="s">
        <v>264</v>
      </c>
      <c r="B235" s="148">
        <v>14639</v>
      </c>
      <c r="C235" s="126">
        <v>8.7272488807015658E-2</v>
      </c>
      <c r="D235" s="53">
        <v>3102138939.8699999</v>
      </c>
      <c r="E235" s="126">
        <v>0.11104501229530291</v>
      </c>
      <c r="F235" s="14"/>
      <c r="G235" s="14"/>
      <c r="H235" s="125"/>
      <c r="I235" s="14"/>
      <c r="J235" s="125"/>
      <c r="K235" s="14"/>
      <c r="L235" s="14"/>
    </row>
    <row r="236" spans="1:12" s="15" customFormat="1" x14ac:dyDescent="0.2">
      <c r="A236" s="48" t="s">
        <v>265</v>
      </c>
      <c r="B236" s="148">
        <v>13652</v>
      </c>
      <c r="C236" s="126">
        <v>8.1388347373002101E-2</v>
      </c>
      <c r="D236" s="53">
        <v>2948967469.3200002</v>
      </c>
      <c r="E236" s="126">
        <v>0.10556204452364432</v>
      </c>
      <c r="F236" s="14"/>
      <c r="G236" s="14"/>
      <c r="H236" s="125"/>
      <c r="I236" s="14"/>
      <c r="J236" s="125"/>
      <c r="K236" s="14"/>
      <c r="L236" s="14"/>
    </row>
    <row r="237" spans="1:12" s="15" customFormat="1" x14ac:dyDescent="0.2">
      <c r="A237" s="48" t="s">
        <v>266</v>
      </c>
      <c r="B237" s="148">
        <v>13680</v>
      </c>
      <c r="C237" s="126">
        <v>8.1555273371130152E-2</v>
      </c>
      <c r="D237" s="53">
        <v>3139720477.6300001</v>
      </c>
      <c r="E237" s="126">
        <v>0.11239029127974791</v>
      </c>
      <c r="F237" s="14"/>
      <c r="G237" s="14"/>
      <c r="H237" s="125"/>
      <c r="I237" s="14"/>
      <c r="J237" s="125"/>
      <c r="K237" s="14"/>
      <c r="L237" s="14"/>
    </row>
    <row r="238" spans="1:12" s="15" customFormat="1" x14ac:dyDescent="0.2">
      <c r="A238" s="48" t="s">
        <v>267</v>
      </c>
      <c r="B238" s="148">
        <v>12572</v>
      </c>
      <c r="C238" s="126">
        <v>7.4949773159491834E-2</v>
      </c>
      <c r="D238" s="53">
        <v>2858112014.7600002</v>
      </c>
      <c r="E238" s="126">
        <v>0.10230975787102478</v>
      </c>
      <c r="F238" s="14"/>
      <c r="G238" s="14"/>
      <c r="H238" s="125"/>
      <c r="I238" s="14"/>
      <c r="J238" s="125"/>
      <c r="K238" s="14"/>
      <c r="L238" s="14"/>
    </row>
    <row r="239" spans="1:12" s="15" customFormat="1" x14ac:dyDescent="0.2">
      <c r="A239" s="48" t="s">
        <v>268</v>
      </c>
      <c r="B239" s="148">
        <v>9925</v>
      </c>
      <c r="C239" s="126">
        <v>5.916930469360137E-2</v>
      </c>
      <c r="D239" s="53">
        <v>2080509483.1800001</v>
      </c>
      <c r="E239" s="126">
        <v>7.4474485385202988E-2</v>
      </c>
      <c r="F239" s="14"/>
      <c r="G239" s="14"/>
      <c r="H239" s="125"/>
      <c r="I239" s="14"/>
      <c r="J239" s="125"/>
      <c r="K239" s="14"/>
      <c r="L239" s="14"/>
    </row>
    <row r="240" spans="1:12" s="15" customFormat="1" x14ac:dyDescent="0.2">
      <c r="A240" s="48" t="s">
        <v>269</v>
      </c>
      <c r="B240" s="148">
        <v>7503</v>
      </c>
      <c r="C240" s="126">
        <v>4.4730205855525548E-2</v>
      </c>
      <c r="D240" s="53">
        <v>1634335160.1099999</v>
      </c>
      <c r="E240" s="126">
        <v>5.850310752253611E-2</v>
      </c>
      <c r="F240" s="14"/>
      <c r="G240" s="14"/>
      <c r="H240" s="125"/>
      <c r="I240" s="14"/>
      <c r="J240" s="125"/>
      <c r="K240" s="14"/>
      <c r="L240" s="14"/>
    </row>
    <row r="241" spans="1:12" s="15" customFormat="1" x14ac:dyDescent="0.2">
      <c r="A241" s="48" t="s">
        <v>270</v>
      </c>
      <c r="B241" s="148">
        <v>1855</v>
      </c>
      <c r="C241" s="126">
        <v>1.1058847375982925E-2</v>
      </c>
      <c r="D241" s="53">
        <v>320076599.30000001</v>
      </c>
      <c r="E241" s="126">
        <v>1.1457549321177964E-2</v>
      </c>
      <c r="F241" s="14"/>
      <c r="G241" s="14"/>
      <c r="H241" s="125"/>
      <c r="I241" s="14"/>
      <c r="J241" s="125"/>
      <c r="K241" s="14"/>
      <c r="L241" s="14"/>
    </row>
    <row r="242" spans="1:12" s="15" customFormat="1" x14ac:dyDescent="0.2">
      <c r="A242" s="48" t="s">
        <v>271</v>
      </c>
      <c r="B242" s="148">
        <v>279</v>
      </c>
      <c r="C242" s="126">
        <v>1.6632983384901544E-3</v>
      </c>
      <c r="D242" s="53">
        <v>44578863.689999998</v>
      </c>
      <c r="E242" s="126">
        <v>1.5957571735243203E-3</v>
      </c>
      <c r="F242" s="14"/>
      <c r="G242" s="14"/>
      <c r="H242" s="125"/>
      <c r="I242" s="14"/>
      <c r="J242" s="125"/>
      <c r="K242" s="14"/>
      <c r="L242" s="14"/>
    </row>
    <row r="243" spans="1:12" s="15" customFormat="1" x14ac:dyDescent="0.2">
      <c r="A243" s="48" t="s">
        <v>272</v>
      </c>
      <c r="B243" s="148">
        <v>39</v>
      </c>
      <c r="C243" s="126">
        <v>2.3250406882120437E-4</v>
      </c>
      <c r="D243" s="53">
        <v>4939375.6100000003</v>
      </c>
      <c r="E243" s="126">
        <v>1.7681123765738062E-4</v>
      </c>
      <c r="F243" s="14"/>
      <c r="G243" s="14"/>
      <c r="H243" s="125"/>
      <c r="I243" s="14"/>
      <c r="J243" s="125"/>
      <c r="K243" s="14"/>
      <c r="L243" s="14"/>
    </row>
    <row r="244" spans="1:12" s="15" customFormat="1" x14ac:dyDescent="0.2">
      <c r="A244" s="48" t="s">
        <v>273</v>
      </c>
      <c r="B244" s="148">
        <v>2</v>
      </c>
      <c r="C244" s="126">
        <v>1.1923285580574584E-5</v>
      </c>
      <c r="D244" s="53">
        <v>145730.87</v>
      </c>
      <c r="E244" s="126">
        <v>5.2166220032792444E-6</v>
      </c>
      <c r="F244" s="14"/>
      <c r="G244" s="14"/>
      <c r="H244" s="125"/>
      <c r="I244" s="14"/>
      <c r="J244" s="125"/>
      <c r="K244" s="14"/>
      <c r="L244" s="14"/>
    </row>
    <row r="245" spans="1:12" s="15" customFormat="1" x14ac:dyDescent="0.2">
      <c r="A245" s="48" t="s">
        <v>274</v>
      </c>
      <c r="B245" s="148">
        <v>2</v>
      </c>
      <c r="C245" s="126">
        <v>1.1923285580574584E-5</v>
      </c>
      <c r="D245" s="53">
        <v>194765.49</v>
      </c>
      <c r="E245" s="126">
        <v>6.9718786459825816E-6</v>
      </c>
      <c r="F245" s="14"/>
      <c r="G245" s="14"/>
      <c r="H245" s="125"/>
      <c r="I245" s="14"/>
      <c r="J245" s="125"/>
      <c r="K245" s="14"/>
      <c r="L245" s="14"/>
    </row>
    <row r="246" spans="1:12" s="15" customFormat="1" x14ac:dyDescent="0.2">
      <c r="A246" s="48" t="s">
        <v>275</v>
      </c>
      <c r="B246" s="148">
        <v>0</v>
      </c>
      <c r="C246" s="126">
        <v>0</v>
      </c>
      <c r="D246" s="53">
        <v>0</v>
      </c>
      <c r="E246" s="126">
        <v>0</v>
      </c>
      <c r="F246" s="14"/>
      <c r="G246" s="14"/>
      <c r="H246" s="125"/>
      <c r="I246" s="14"/>
      <c r="J246" s="125"/>
      <c r="K246" s="14"/>
      <c r="L246" s="14"/>
    </row>
    <row r="247" spans="1:12" s="15" customFormat="1" x14ac:dyDescent="0.2">
      <c r="A247" s="48" t="s">
        <v>276</v>
      </c>
      <c r="B247" s="148">
        <v>0</v>
      </c>
      <c r="C247" s="126">
        <v>0</v>
      </c>
      <c r="D247" s="53">
        <v>0</v>
      </c>
      <c r="E247" s="126">
        <v>0</v>
      </c>
      <c r="F247" s="14"/>
      <c r="G247" s="14"/>
      <c r="H247" s="125"/>
      <c r="I247" s="14"/>
      <c r="J247" s="125"/>
      <c r="K247" s="14"/>
      <c r="L247" s="14"/>
    </row>
    <row r="248" spans="1:12" s="15" customFormat="1" x14ac:dyDescent="0.2">
      <c r="A248" s="171" t="s">
        <v>277</v>
      </c>
      <c r="B248" s="148">
        <v>0</v>
      </c>
      <c r="C248" s="126">
        <v>0</v>
      </c>
      <c r="D248" s="53">
        <v>0</v>
      </c>
      <c r="E248" s="126">
        <v>0</v>
      </c>
      <c r="F248" s="14"/>
      <c r="G248" s="14"/>
      <c r="H248" s="125"/>
      <c r="I248" s="14"/>
      <c r="J248" s="14"/>
      <c r="K248" s="14"/>
      <c r="L248" s="14"/>
    </row>
    <row r="249" spans="1:12" s="15" customFormat="1" ht="12.75" customHeight="1" thickBot="1" x14ac:dyDescent="0.25">
      <c r="A249" s="163" t="s">
        <v>136</v>
      </c>
      <c r="B249" s="169">
        <f>ROUND(SUM(B233:B248),2)</f>
        <v>167739</v>
      </c>
      <c r="C249" s="170">
        <f>ROUND(SUM(C233:C248),2)</f>
        <v>1</v>
      </c>
      <c r="D249" s="172">
        <f>ROUND(SUM(D233:D248),2)</f>
        <v>27935869209.689999</v>
      </c>
      <c r="E249" s="170">
        <f>ROUND(SUM(E233:E248),2)</f>
        <v>1</v>
      </c>
      <c r="F249" s="14"/>
      <c r="G249" s="14"/>
      <c r="H249" s="14"/>
      <c r="I249" s="14"/>
      <c r="J249" s="14"/>
      <c r="K249" s="14"/>
      <c r="L249" s="14"/>
    </row>
    <row r="250" spans="1:12" s="15" customFormat="1" ht="12.75" customHeight="1" thickTop="1" x14ac:dyDescent="0.2">
      <c r="A250" s="14"/>
      <c r="B250" s="14"/>
      <c r="C250" s="14"/>
      <c r="D250" s="14"/>
      <c r="E250" s="14"/>
      <c r="F250" s="14"/>
      <c r="G250" s="14"/>
      <c r="H250" s="14"/>
      <c r="I250" s="14"/>
      <c r="J250" s="14"/>
      <c r="K250" s="14"/>
      <c r="L250" s="14"/>
    </row>
    <row r="251" spans="1:12" s="15" customFormat="1" x14ac:dyDescent="0.2">
      <c r="A251" s="167" t="s">
        <v>278</v>
      </c>
      <c r="B251" s="139" t="s">
        <v>224</v>
      </c>
      <c r="C251" s="139" t="s">
        <v>225</v>
      </c>
      <c r="D251" s="139" t="s">
        <v>226</v>
      </c>
      <c r="E251" s="139" t="s">
        <v>227</v>
      </c>
      <c r="F251" s="14"/>
      <c r="G251" s="14"/>
      <c r="H251" s="14"/>
      <c r="I251" s="14"/>
      <c r="J251" s="14"/>
      <c r="K251" s="14"/>
      <c r="L251" s="14"/>
    </row>
    <row r="252" spans="1:12" s="15" customFormat="1" x14ac:dyDescent="0.2">
      <c r="A252" s="48" t="s">
        <v>262</v>
      </c>
      <c r="B252" s="148">
        <v>98450</v>
      </c>
      <c r="C252" s="126">
        <v>0.58692373270378384</v>
      </c>
      <c r="D252" s="53">
        <v>11827688193.440001</v>
      </c>
      <c r="E252" s="126">
        <v>0.4233871552254182</v>
      </c>
      <c r="F252" s="14"/>
      <c r="G252" s="14"/>
      <c r="H252" s="14"/>
      <c r="I252" s="14"/>
      <c r="J252" s="14"/>
      <c r="K252" s="14"/>
      <c r="L252" s="14"/>
    </row>
    <row r="253" spans="1:12" s="15" customFormat="1" x14ac:dyDescent="0.2">
      <c r="A253" s="48" t="s">
        <v>263</v>
      </c>
      <c r="B253" s="148">
        <v>14551</v>
      </c>
      <c r="C253" s="126">
        <v>8.6747864241470379E-2</v>
      </c>
      <c r="D253" s="53">
        <v>3002162274.4400001</v>
      </c>
      <c r="E253" s="126">
        <v>0.10746622028852613</v>
      </c>
      <c r="F253" s="14"/>
      <c r="G253" s="14"/>
      <c r="H253" s="14"/>
      <c r="I253" s="14"/>
      <c r="J253" s="14"/>
      <c r="K253" s="14"/>
      <c r="L253" s="14"/>
    </row>
    <row r="254" spans="1:12" s="15" customFormat="1" x14ac:dyDescent="0.2">
      <c r="A254" s="48" t="s">
        <v>264</v>
      </c>
      <c r="B254" s="148">
        <v>14604</v>
      </c>
      <c r="C254" s="126">
        <v>8.7063831309355605E-2</v>
      </c>
      <c r="D254" s="53">
        <v>3294286708.9000001</v>
      </c>
      <c r="E254" s="126">
        <v>0.11792318628687325</v>
      </c>
      <c r="F254" s="14"/>
      <c r="G254" s="14"/>
      <c r="H254" s="14"/>
      <c r="I254" s="14"/>
      <c r="J254" s="14"/>
      <c r="K254" s="14"/>
      <c r="L254" s="14"/>
    </row>
    <row r="255" spans="1:12" s="15" customFormat="1" x14ac:dyDescent="0.2">
      <c r="A255" s="48" t="s">
        <v>265</v>
      </c>
      <c r="B255" s="148">
        <v>11793</v>
      </c>
      <c r="C255" s="126">
        <v>7.0305653425858025E-2</v>
      </c>
      <c r="D255" s="53">
        <v>2691200993.4099998</v>
      </c>
      <c r="E255" s="126">
        <v>9.6334965388387275E-2</v>
      </c>
      <c r="F255" s="14"/>
      <c r="G255" s="14"/>
      <c r="H255" s="14"/>
      <c r="I255" s="14"/>
      <c r="J255" s="14"/>
      <c r="K255" s="14"/>
      <c r="L255" s="14"/>
    </row>
    <row r="256" spans="1:12" s="15" customFormat="1" x14ac:dyDescent="0.2">
      <c r="A256" s="48" t="s">
        <v>266</v>
      </c>
      <c r="B256" s="148">
        <v>10799</v>
      </c>
      <c r="C256" s="126">
        <v>6.4379780492312466E-2</v>
      </c>
      <c r="D256" s="53">
        <v>2609853768.4099998</v>
      </c>
      <c r="E256" s="126">
        <v>9.3423037916598298E-2</v>
      </c>
      <c r="F256" s="14"/>
      <c r="G256" s="14"/>
      <c r="H256" s="14"/>
      <c r="I256" s="14"/>
      <c r="J256" s="14"/>
      <c r="K256" s="14"/>
      <c r="L256" s="14"/>
    </row>
    <row r="257" spans="1:12" s="15" customFormat="1" x14ac:dyDescent="0.2">
      <c r="A257" s="48" t="s">
        <v>267</v>
      </c>
      <c r="B257" s="148">
        <v>8460</v>
      </c>
      <c r="C257" s="126">
        <v>5.0435498005830484E-2</v>
      </c>
      <c r="D257" s="53">
        <v>2173774431.8200002</v>
      </c>
      <c r="E257" s="126">
        <v>7.7813022945639798E-2</v>
      </c>
      <c r="F257" s="14"/>
      <c r="G257" s="14"/>
      <c r="H257" s="14"/>
      <c r="I257" s="14"/>
      <c r="J257" s="14"/>
      <c r="K257" s="14"/>
      <c r="L257" s="14"/>
    </row>
    <row r="258" spans="1:12" s="15" customFormat="1" x14ac:dyDescent="0.2">
      <c r="A258" s="48" t="s">
        <v>268</v>
      </c>
      <c r="B258" s="148">
        <v>5306</v>
      </c>
      <c r="C258" s="126">
        <v>3.1632476645264369E-2</v>
      </c>
      <c r="D258" s="53">
        <v>1305998893.25</v>
      </c>
      <c r="E258" s="126">
        <v>4.6749892886704725E-2</v>
      </c>
      <c r="F258" s="14"/>
      <c r="G258" s="14"/>
      <c r="H258" s="14"/>
      <c r="I258" s="14"/>
      <c r="J258" s="14"/>
      <c r="K258" s="14"/>
      <c r="L258" s="14"/>
    </row>
    <row r="259" spans="1:12" s="15" customFormat="1" x14ac:dyDescent="0.2">
      <c r="A259" s="48" t="s">
        <v>269</v>
      </c>
      <c r="B259" s="148">
        <v>3729</v>
      </c>
      <c r="C259" s="126">
        <v>2.2230965964981312E-2</v>
      </c>
      <c r="D259" s="53">
        <v>1019938439.91</v>
      </c>
      <c r="E259" s="126">
        <v>3.650999481183919E-2</v>
      </c>
      <c r="F259" s="14"/>
      <c r="G259" s="14"/>
      <c r="H259" s="14"/>
      <c r="I259" s="14"/>
      <c r="J259" s="14"/>
      <c r="K259" s="14"/>
      <c r="L259" s="14"/>
    </row>
    <row r="260" spans="1:12" s="15" customFormat="1" x14ac:dyDescent="0.2">
      <c r="A260" s="48" t="s">
        <v>270</v>
      </c>
      <c r="B260" s="148">
        <v>47</v>
      </c>
      <c r="C260" s="126">
        <v>2.8019721114350268E-4</v>
      </c>
      <c r="D260" s="53">
        <v>10965506.109999999</v>
      </c>
      <c r="E260" s="126">
        <v>3.9252425001318517E-4</v>
      </c>
      <c r="F260" s="14"/>
      <c r="G260" s="14"/>
      <c r="H260" s="14"/>
      <c r="I260" s="14"/>
      <c r="J260" s="14"/>
      <c r="K260" s="14"/>
      <c r="L260" s="14"/>
    </row>
    <row r="261" spans="1:12" s="15" customFormat="1" x14ac:dyDescent="0.2">
      <c r="A261" s="48" t="s">
        <v>271</v>
      </c>
      <c r="B261" s="148">
        <v>0</v>
      </c>
      <c r="C261" s="126">
        <v>0</v>
      </c>
      <c r="D261" s="53">
        <v>0</v>
      </c>
      <c r="E261" s="126">
        <v>0</v>
      </c>
      <c r="F261" s="14"/>
      <c r="G261" s="14"/>
      <c r="H261" s="14"/>
      <c r="I261" s="14"/>
      <c r="J261" s="14"/>
      <c r="K261" s="14"/>
      <c r="L261" s="14"/>
    </row>
    <row r="262" spans="1:12" s="15" customFormat="1" x14ac:dyDescent="0.2">
      <c r="A262" s="48" t="s">
        <v>272</v>
      </c>
      <c r="B262" s="148">
        <v>0</v>
      </c>
      <c r="C262" s="126">
        <v>0</v>
      </c>
      <c r="D262" s="53">
        <v>0</v>
      </c>
      <c r="E262" s="126">
        <v>0</v>
      </c>
      <c r="F262" s="14"/>
      <c r="G262" s="14"/>
      <c r="H262" s="14"/>
      <c r="I262" s="14"/>
      <c r="J262" s="14"/>
      <c r="K262" s="14"/>
      <c r="L262" s="14"/>
    </row>
    <row r="263" spans="1:12" s="15" customFormat="1" x14ac:dyDescent="0.2">
      <c r="A263" s="48" t="s">
        <v>273</v>
      </c>
      <c r="B263" s="148">
        <v>0</v>
      </c>
      <c r="C263" s="126">
        <v>0</v>
      </c>
      <c r="D263" s="53">
        <v>0</v>
      </c>
      <c r="E263" s="126">
        <v>0</v>
      </c>
      <c r="F263" s="14"/>
      <c r="G263" s="14"/>
      <c r="H263" s="14"/>
      <c r="I263" s="14"/>
      <c r="J263" s="14"/>
      <c r="K263" s="14"/>
      <c r="L263" s="14"/>
    </row>
    <row r="264" spans="1:12" s="15" customFormat="1" x14ac:dyDescent="0.2">
      <c r="A264" s="48" t="s">
        <v>274</v>
      </c>
      <c r="B264" s="148">
        <v>0</v>
      </c>
      <c r="C264" s="126">
        <v>0</v>
      </c>
      <c r="D264" s="53">
        <v>0</v>
      </c>
      <c r="E264" s="126">
        <v>0</v>
      </c>
      <c r="F264" s="14"/>
      <c r="G264" s="14"/>
      <c r="H264" s="14"/>
      <c r="I264" s="14"/>
      <c r="J264" s="14"/>
      <c r="K264" s="14"/>
      <c r="L264" s="14"/>
    </row>
    <row r="265" spans="1:12" s="15" customFormat="1" x14ac:dyDescent="0.2">
      <c r="A265" s="48" t="s">
        <v>275</v>
      </c>
      <c r="B265" s="148">
        <v>0</v>
      </c>
      <c r="C265" s="126">
        <v>0</v>
      </c>
      <c r="D265" s="53">
        <v>0</v>
      </c>
      <c r="E265" s="126">
        <v>0</v>
      </c>
      <c r="F265" s="14"/>
      <c r="G265" s="14"/>
      <c r="H265" s="14"/>
      <c r="I265" s="14"/>
      <c r="J265" s="14"/>
      <c r="K265" s="14"/>
      <c r="L265" s="14"/>
    </row>
    <row r="266" spans="1:12" s="15" customFormat="1" x14ac:dyDescent="0.2">
      <c r="A266" s="48" t="s">
        <v>276</v>
      </c>
      <c r="B266" s="148">
        <v>0</v>
      </c>
      <c r="C266" s="126">
        <v>0</v>
      </c>
      <c r="D266" s="53">
        <v>0</v>
      </c>
      <c r="E266" s="126">
        <v>0</v>
      </c>
      <c r="F266" s="14"/>
      <c r="G266" s="14"/>
      <c r="H266" s="14"/>
      <c r="I266" s="14"/>
      <c r="J266" s="14"/>
      <c r="K266" s="14"/>
      <c r="L266" s="14"/>
    </row>
    <row r="267" spans="1:12" s="15" customFormat="1" x14ac:dyDescent="0.2">
      <c r="A267" s="171" t="s">
        <v>277</v>
      </c>
      <c r="B267" s="148">
        <v>0</v>
      </c>
      <c r="C267" s="126">
        <v>0</v>
      </c>
      <c r="D267" s="53">
        <v>0</v>
      </c>
      <c r="E267" s="126">
        <v>0</v>
      </c>
      <c r="F267" s="14"/>
      <c r="G267" s="14"/>
      <c r="H267" s="14"/>
      <c r="I267" s="14"/>
      <c r="J267" s="14"/>
      <c r="K267" s="14"/>
      <c r="L267" s="14"/>
    </row>
    <row r="268" spans="1:12" s="15" customFormat="1" ht="12.75" customHeight="1" thickBot="1" x14ac:dyDescent="0.25">
      <c r="A268" s="163" t="s">
        <v>136</v>
      </c>
      <c r="B268" s="169">
        <f>ROUND(SUM(B252:B267),2)</f>
        <v>167739</v>
      </c>
      <c r="C268" s="170">
        <f>ROUND(SUM(C252:C267),2)</f>
        <v>1</v>
      </c>
      <c r="D268" s="172">
        <f>ROUND(SUM(D252:D267),2)</f>
        <v>27935869209.689999</v>
      </c>
      <c r="E268" s="170">
        <f>ROUND(SUM(E252:E267),2)</f>
        <v>1</v>
      </c>
      <c r="F268" s="14"/>
      <c r="G268" s="14"/>
      <c r="H268" s="14"/>
      <c r="I268" s="14"/>
      <c r="J268" s="14"/>
      <c r="K268" s="14"/>
      <c r="L268" s="14"/>
    </row>
    <row r="269" spans="1:12" s="15" customFormat="1" ht="12.75" customHeight="1" thickTop="1" x14ac:dyDescent="0.2">
      <c r="A269" s="14"/>
      <c r="B269" s="14"/>
      <c r="C269" s="14"/>
      <c r="D269" s="14"/>
      <c r="E269" s="14"/>
      <c r="F269" s="14"/>
      <c r="G269" s="14"/>
      <c r="H269" s="14"/>
      <c r="I269" s="14"/>
      <c r="J269" s="14"/>
      <c r="K269" s="14"/>
      <c r="L269" s="14"/>
    </row>
    <row r="270" spans="1:12" s="15" customFormat="1" ht="12.75" customHeight="1" x14ac:dyDescent="0.2">
      <c r="A270" s="167" t="s">
        <v>279</v>
      </c>
      <c r="B270" s="139" t="s">
        <v>224</v>
      </c>
      <c r="C270" s="139" t="s">
        <v>225</v>
      </c>
      <c r="D270" s="139" t="s">
        <v>226</v>
      </c>
      <c r="E270" s="139" t="s">
        <v>227</v>
      </c>
      <c r="F270" s="14"/>
      <c r="G270" s="14"/>
      <c r="H270" s="14"/>
      <c r="I270" s="14"/>
      <c r="J270" s="14"/>
      <c r="K270" s="14"/>
      <c r="L270" s="14"/>
    </row>
    <row r="271" spans="1:12" s="15" customFormat="1" ht="12.75" customHeight="1" x14ac:dyDescent="0.2">
      <c r="A271" s="48" t="s">
        <v>280</v>
      </c>
      <c r="B271" s="148">
        <v>5525</v>
      </c>
      <c r="C271" s="126">
        <v>3.2938076416337288E-2</v>
      </c>
      <c r="D271" s="53">
        <v>8627204.4600000009</v>
      </c>
      <c r="E271" s="126">
        <v>3.0882176585389791E-4</v>
      </c>
      <c r="F271" s="149"/>
      <c r="G271" s="14"/>
      <c r="H271" s="14"/>
      <c r="I271" s="14"/>
      <c r="J271" s="14"/>
      <c r="K271" s="14"/>
      <c r="L271" s="14"/>
    </row>
    <row r="272" spans="1:12" s="15" customFormat="1" ht="12.75" customHeight="1" x14ac:dyDescent="0.2">
      <c r="A272" s="48" t="s">
        <v>281</v>
      </c>
      <c r="B272" s="148">
        <v>2820</v>
      </c>
      <c r="C272" s="126">
        <v>1.6811832668610163E-2</v>
      </c>
      <c r="D272" s="53">
        <v>21004096.940000001</v>
      </c>
      <c r="E272" s="126">
        <v>7.5186838763958693E-4</v>
      </c>
      <c r="F272" s="149"/>
      <c r="G272" s="14"/>
      <c r="H272" s="14"/>
      <c r="I272" s="14"/>
      <c r="J272" s="14"/>
      <c r="K272" s="14"/>
      <c r="L272" s="14"/>
    </row>
    <row r="273" spans="1:12" s="15" customFormat="1" ht="12.75" customHeight="1" x14ac:dyDescent="0.2">
      <c r="A273" s="48" t="s">
        <v>282</v>
      </c>
      <c r="B273" s="148">
        <v>7720</v>
      </c>
      <c r="C273" s="126">
        <v>4.602388234101789E-2</v>
      </c>
      <c r="D273" s="53">
        <v>135117576.28</v>
      </c>
      <c r="E273" s="126">
        <v>4.8367056441233746E-3</v>
      </c>
      <c r="F273" s="149"/>
      <c r="G273" s="14"/>
      <c r="H273" s="14"/>
      <c r="I273" s="14"/>
      <c r="J273" s="14"/>
      <c r="K273" s="14"/>
      <c r="L273" s="14"/>
    </row>
    <row r="274" spans="1:12" s="15" customFormat="1" ht="12.75" customHeight="1" x14ac:dyDescent="0.2">
      <c r="A274" s="48" t="s">
        <v>283</v>
      </c>
      <c r="B274" s="148">
        <v>13900</v>
      </c>
      <c r="C274" s="126">
        <v>8.2866834784993348E-2</v>
      </c>
      <c r="D274" s="53">
        <v>526559662.44999999</v>
      </c>
      <c r="E274" s="126">
        <v>1.8848873414232425E-2</v>
      </c>
      <c r="F274" s="149"/>
      <c r="G274" s="14"/>
      <c r="H274" s="14"/>
      <c r="I274" s="14"/>
      <c r="J274" s="14"/>
      <c r="K274" s="14"/>
      <c r="L274" s="14"/>
    </row>
    <row r="275" spans="1:12" s="15" customFormat="1" ht="12.75" customHeight="1" x14ac:dyDescent="0.2">
      <c r="A275" s="48" t="s">
        <v>284</v>
      </c>
      <c r="B275" s="148">
        <v>15345</v>
      </c>
      <c r="C275" s="126">
        <v>9.1481408616958484E-2</v>
      </c>
      <c r="D275" s="53">
        <v>962634100.16999996</v>
      </c>
      <c r="E275" s="126">
        <v>3.4458713023903159E-2</v>
      </c>
      <c r="F275" s="149"/>
      <c r="G275" s="14"/>
      <c r="H275" s="125"/>
      <c r="I275" s="14"/>
      <c r="J275" s="125"/>
      <c r="K275" s="14"/>
      <c r="L275" s="14"/>
    </row>
    <row r="276" spans="1:12" s="15" customFormat="1" ht="12.75" customHeight="1" x14ac:dyDescent="0.2">
      <c r="A276" s="48" t="s">
        <v>285</v>
      </c>
      <c r="B276" s="148">
        <v>16784</v>
      </c>
      <c r="C276" s="126">
        <v>0.1000602125921819</v>
      </c>
      <c r="D276" s="53">
        <v>1471392822.03</v>
      </c>
      <c r="E276" s="126">
        <v>5.2670379109579453E-2</v>
      </c>
      <c r="F276" s="149"/>
      <c r="G276" s="14"/>
      <c r="H276" s="125"/>
      <c r="I276" s="14"/>
      <c r="J276" s="125"/>
      <c r="K276" s="14"/>
      <c r="L276" s="14"/>
    </row>
    <row r="277" spans="1:12" s="15" customFormat="1" ht="12.75" customHeight="1" x14ac:dyDescent="0.2">
      <c r="A277" s="48" t="s">
        <v>286</v>
      </c>
      <c r="B277" s="148">
        <v>30451</v>
      </c>
      <c r="C277" s="126">
        <v>0.18153798460703832</v>
      </c>
      <c r="D277" s="53">
        <v>3783563573.75</v>
      </c>
      <c r="E277" s="126">
        <v>0.13543747450097637</v>
      </c>
      <c r="F277" s="149"/>
      <c r="G277" s="14"/>
      <c r="H277" s="125"/>
      <c r="I277" s="14"/>
      <c r="J277" s="125"/>
      <c r="K277" s="14"/>
      <c r="L277" s="14"/>
    </row>
    <row r="278" spans="1:12" s="15" customFormat="1" ht="12.75" customHeight="1" x14ac:dyDescent="0.2">
      <c r="A278" s="48" t="s">
        <v>287</v>
      </c>
      <c r="B278" s="148">
        <v>23293</v>
      </c>
      <c r="C278" s="126">
        <v>0.13886454551416189</v>
      </c>
      <c r="D278" s="53">
        <v>4050230532.4899998</v>
      </c>
      <c r="E278" s="126">
        <v>0.14498315774921774</v>
      </c>
      <c r="F278" s="149"/>
      <c r="G278" s="14"/>
      <c r="H278" s="125"/>
      <c r="I278" s="14"/>
      <c r="J278" s="125"/>
      <c r="K278" s="14"/>
      <c r="L278" s="14"/>
    </row>
    <row r="279" spans="1:12" s="15" customFormat="1" ht="12.75" customHeight="1" x14ac:dyDescent="0.2">
      <c r="A279" s="48" t="s">
        <v>288</v>
      </c>
      <c r="B279" s="148">
        <v>17657</v>
      </c>
      <c r="C279" s="126">
        <v>0.10526472674810271</v>
      </c>
      <c r="D279" s="53">
        <v>3947772086.1900001</v>
      </c>
      <c r="E279" s="126">
        <v>0.14131552723695645</v>
      </c>
      <c r="F279" s="149"/>
      <c r="G279" s="14"/>
      <c r="H279" s="125"/>
      <c r="I279" s="14"/>
      <c r="J279" s="125"/>
      <c r="K279" s="14"/>
      <c r="L279" s="14"/>
    </row>
    <row r="280" spans="1:12" s="15" customFormat="1" ht="12.75" customHeight="1" x14ac:dyDescent="0.2">
      <c r="A280" s="48" t="s">
        <v>289</v>
      </c>
      <c r="B280" s="148">
        <v>11758</v>
      </c>
      <c r="C280" s="126">
        <v>7.0096995928197972E-2</v>
      </c>
      <c r="D280" s="53">
        <v>3209637792.5599999</v>
      </c>
      <c r="E280" s="126">
        <v>0.11489307057060126</v>
      </c>
      <c r="F280" s="149"/>
      <c r="G280" s="14"/>
      <c r="H280" s="125"/>
      <c r="I280" s="14"/>
      <c r="J280" s="125"/>
      <c r="K280" s="14"/>
      <c r="L280" s="14"/>
    </row>
    <row r="281" spans="1:12" s="15" customFormat="1" ht="12.75" customHeight="1" x14ac:dyDescent="0.2">
      <c r="A281" s="48" t="s">
        <v>290</v>
      </c>
      <c r="B281" s="148">
        <v>7456</v>
      </c>
      <c r="C281" s="126">
        <v>4.4450008644382047E-2</v>
      </c>
      <c r="D281" s="53">
        <v>2409096134.3800001</v>
      </c>
      <c r="E281" s="126">
        <v>8.6236662847217468E-2</v>
      </c>
      <c r="F281" s="149"/>
      <c r="G281" s="14"/>
      <c r="H281" s="125"/>
      <c r="I281" s="14"/>
      <c r="J281" s="125"/>
      <c r="K281" s="14"/>
      <c r="L281" s="14"/>
    </row>
    <row r="282" spans="1:12" s="15" customFormat="1" ht="12.75" customHeight="1" x14ac:dyDescent="0.2">
      <c r="A282" s="48" t="s">
        <v>291</v>
      </c>
      <c r="B282" s="148">
        <v>4744</v>
      </c>
      <c r="C282" s="126">
        <v>2.8282033397122913E-2</v>
      </c>
      <c r="D282" s="53">
        <v>1767600576.6700001</v>
      </c>
      <c r="E282" s="126">
        <v>6.3273512751730668E-2</v>
      </c>
      <c r="F282" s="149"/>
      <c r="G282" s="14"/>
      <c r="H282" s="125"/>
      <c r="I282" s="14"/>
      <c r="J282" s="125"/>
      <c r="K282" s="14"/>
      <c r="L282" s="14"/>
    </row>
    <row r="283" spans="1:12" s="15" customFormat="1" ht="12.75" customHeight="1" x14ac:dyDescent="0.2">
      <c r="A283" s="48" t="s">
        <v>292</v>
      </c>
      <c r="B283" s="148">
        <v>2955</v>
      </c>
      <c r="C283" s="126">
        <v>1.7616654445298946E-2</v>
      </c>
      <c r="D283" s="53">
        <v>1250279116.1500001</v>
      </c>
      <c r="E283" s="126">
        <v>4.4755332535574767E-2</v>
      </c>
      <c r="F283" s="149"/>
      <c r="G283" s="14"/>
      <c r="H283" s="125"/>
      <c r="I283" s="14"/>
      <c r="J283" s="125"/>
      <c r="K283" s="14"/>
      <c r="L283" s="14"/>
    </row>
    <row r="284" spans="1:12" s="15" customFormat="1" ht="12.75" customHeight="1" x14ac:dyDescent="0.2">
      <c r="A284" s="48" t="s">
        <v>293</v>
      </c>
      <c r="B284" s="148">
        <v>2075</v>
      </c>
      <c r="C284" s="126">
        <v>1.2370408789846131E-2</v>
      </c>
      <c r="D284" s="53">
        <v>983675932.63999999</v>
      </c>
      <c r="E284" s="126">
        <v>3.5211932202875447E-2</v>
      </c>
      <c r="F284" s="149"/>
      <c r="G284" s="14"/>
      <c r="H284" s="125"/>
      <c r="I284" s="14"/>
      <c r="J284" s="125"/>
      <c r="K284" s="14"/>
      <c r="L284" s="14"/>
    </row>
    <row r="285" spans="1:12" s="15" customFormat="1" ht="12.75" customHeight="1" x14ac:dyDescent="0.2">
      <c r="A285" s="48" t="s">
        <v>294</v>
      </c>
      <c r="B285" s="148">
        <v>2416</v>
      </c>
      <c r="C285" s="126">
        <v>1.4403328981334097E-2</v>
      </c>
      <c r="D285" s="53">
        <v>1311953312.23</v>
      </c>
      <c r="E285" s="126">
        <v>4.6963038893915218E-2</v>
      </c>
      <c r="F285" s="149"/>
      <c r="G285" s="14"/>
      <c r="H285" s="125"/>
      <c r="I285" s="14"/>
      <c r="J285" s="125"/>
      <c r="K285" s="14"/>
      <c r="L285" s="14"/>
    </row>
    <row r="286" spans="1:12" s="15" customFormat="1" ht="12.75" customHeight="1" x14ac:dyDescent="0.2">
      <c r="A286" s="48" t="s">
        <v>295</v>
      </c>
      <c r="B286" s="148">
        <v>1243</v>
      </c>
      <c r="C286" s="126">
        <v>7.4103219883271034E-3</v>
      </c>
      <c r="D286" s="53">
        <v>800772995.76999998</v>
      </c>
      <c r="E286" s="126">
        <v>2.8664688746904612E-2</v>
      </c>
      <c r="F286" s="149"/>
      <c r="G286" s="14"/>
      <c r="H286" s="125"/>
      <c r="I286" s="14"/>
      <c r="J286" s="125"/>
      <c r="K286" s="14"/>
      <c r="L286" s="14"/>
    </row>
    <row r="287" spans="1:12" s="15" customFormat="1" ht="12.75" customHeight="1" x14ac:dyDescent="0.2">
      <c r="A287" s="48" t="s">
        <v>296</v>
      </c>
      <c r="B287" s="148">
        <v>827</v>
      </c>
      <c r="C287" s="126">
        <v>4.9302785875675898E-3</v>
      </c>
      <c r="D287" s="53">
        <v>616647077.04999995</v>
      </c>
      <c r="E287" s="126">
        <v>2.2073667098788757E-2</v>
      </c>
      <c r="F287" s="149"/>
      <c r="G287" s="14"/>
      <c r="H287" s="125"/>
      <c r="I287" s="14"/>
      <c r="J287" s="125"/>
      <c r="K287" s="14"/>
      <c r="L287" s="14"/>
    </row>
    <row r="288" spans="1:12" s="15" customFormat="1" ht="12.75" customHeight="1" x14ac:dyDescent="0.2">
      <c r="A288" s="48" t="s">
        <v>297</v>
      </c>
      <c r="B288" s="148">
        <v>483</v>
      </c>
      <c r="C288" s="126">
        <v>2.8794734677087619E-3</v>
      </c>
      <c r="D288" s="53">
        <v>408432539.32999998</v>
      </c>
      <c r="E288" s="126">
        <v>1.4620362669378788E-2</v>
      </c>
      <c r="F288" s="149"/>
      <c r="G288" s="14"/>
      <c r="H288" s="125"/>
      <c r="I288" s="14"/>
      <c r="J288" s="125"/>
      <c r="K288" s="14"/>
      <c r="L288" s="14"/>
    </row>
    <row r="289" spans="1:12" s="15" customFormat="1" ht="12.75" customHeight="1" x14ac:dyDescent="0.2">
      <c r="A289" s="48" t="s">
        <v>298</v>
      </c>
      <c r="B289" s="148">
        <v>287</v>
      </c>
      <c r="C289" s="126">
        <v>1.7109914808124526E-3</v>
      </c>
      <c r="D289" s="53">
        <v>270872078.14999998</v>
      </c>
      <c r="E289" s="126">
        <v>9.6962108505306045E-3</v>
      </c>
      <c r="F289" s="149"/>
      <c r="G289" s="14"/>
      <c r="H289" s="125"/>
      <c r="I289" s="14"/>
      <c r="J289" s="125"/>
      <c r="K289" s="14"/>
      <c r="L289" s="14"/>
    </row>
    <row r="290" spans="1:12" s="15" customFormat="1" ht="12.75" customHeight="1" x14ac:dyDescent="0.2">
      <c r="A290" s="48" t="s">
        <v>299</v>
      </c>
      <c r="B290" s="148">
        <v>0</v>
      </c>
      <c r="C290" s="126">
        <v>0</v>
      </c>
      <c r="D290" s="53">
        <v>0</v>
      </c>
      <c r="E290" s="126">
        <v>0</v>
      </c>
      <c r="F290" s="149"/>
      <c r="G290" s="14"/>
      <c r="H290" s="125"/>
      <c r="I290" s="14"/>
      <c r="J290" s="125"/>
      <c r="K290" s="14"/>
      <c r="L290" s="14"/>
    </row>
    <row r="291" spans="1:12" s="15" customFormat="1" ht="12.75" customHeight="1" thickBot="1" x14ac:dyDescent="0.25">
      <c r="A291" s="163" t="s">
        <v>136</v>
      </c>
      <c r="B291" s="169">
        <f>ROUND(SUM(B271:B290),2)</f>
        <v>167739</v>
      </c>
      <c r="C291" s="170">
        <f>ROUND(SUM(C271:C290),2)</f>
        <v>1</v>
      </c>
      <c r="D291" s="172">
        <f>ROUND(SUM(D271:D290),2)</f>
        <v>27935869209.689999</v>
      </c>
      <c r="E291" s="170">
        <f>ROUND(SUM(E271:E290),2)</f>
        <v>1</v>
      </c>
      <c r="F291" s="149"/>
      <c r="G291" s="14"/>
      <c r="H291" s="125"/>
      <c r="I291" s="14"/>
      <c r="J291" s="125"/>
      <c r="K291" s="14"/>
      <c r="L291" s="14"/>
    </row>
    <row r="292" spans="1:12" s="15" customFormat="1" ht="12.75" customHeight="1" thickTop="1" x14ac:dyDescent="0.2">
      <c r="A292" s="14"/>
      <c r="B292" s="149"/>
      <c r="C292" s="150"/>
      <c r="D292" s="68"/>
      <c r="E292" s="150"/>
      <c r="F292" s="14"/>
      <c r="G292" s="14"/>
      <c r="H292" s="14"/>
      <c r="I292" s="14"/>
      <c r="J292" s="14"/>
      <c r="K292" s="14"/>
      <c r="L292" s="14"/>
    </row>
    <row r="293" spans="1:12" ht="25.5" customHeight="1" x14ac:dyDescent="0.2">
      <c r="A293" s="1" t="s">
        <v>0</v>
      </c>
      <c r="B293" s="1"/>
      <c r="C293" s="1"/>
      <c r="D293" s="1"/>
      <c r="E293" s="1"/>
      <c r="F293" s="1"/>
      <c r="G293" s="1"/>
      <c r="H293" s="1"/>
      <c r="I293" s="1"/>
      <c r="J293" s="1"/>
      <c r="K293" s="1"/>
      <c r="L293" s="2"/>
    </row>
    <row r="294" spans="1:12" ht="25.5" customHeight="1" x14ac:dyDescent="0.2">
      <c r="A294" s="1"/>
      <c r="B294" s="1"/>
      <c r="C294" s="1"/>
      <c r="D294" s="1"/>
      <c r="E294" s="1"/>
      <c r="F294" s="1"/>
      <c r="G294" s="1"/>
      <c r="H294" s="1"/>
      <c r="I294" s="1"/>
      <c r="J294" s="1"/>
      <c r="K294" s="1"/>
      <c r="L294" s="2"/>
    </row>
    <row r="295" spans="1:12" ht="25.5" customHeight="1" x14ac:dyDescent="0.2">
      <c r="A295" s="3"/>
      <c r="B295" s="3"/>
      <c r="C295" s="3"/>
      <c r="D295" s="3"/>
      <c r="E295" s="3"/>
      <c r="F295" s="3"/>
      <c r="G295" s="3"/>
      <c r="H295" s="3"/>
      <c r="I295" s="3"/>
      <c r="J295" s="3"/>
      <c r="K295" s="3"/>
      <c r="L295" s="4"/>
    </row>
    <row r="296" spans="1:12" s="15" customFormat="1" ht="12.75" customHeight="1" x14ac:dyDescent="0.2">
      <c r="A296" s="14"/>
      <c r="B296" s="14"/>
      <c r="C296" s="14"/>
      <c r="D296" s="14"/>
      <c r="E296" s="14"/>
      <c r="F296" s="14"/>
      <c r="G296" s="14"/>
      <c r="H296" s="14"/>
      <c r="I296" s="14"/>
      <c r="J296" s="14"/>
      <c r="K296" s="14"/>
      <c r="L296" s="14"/>
    </row>
    <row r="297" spans="1:12" s="15" customFormat="1" x14ac:dyDescent="0.2">
      <c r="A297" s="167" t="s">
        <v>300</v>
      </c>
      <c r="B297" s="139" t="s">
        <v>224</v>
      </c>
      <c r="C297" s="139" t="s">
        <v>225</v>
      </c>
      <c r="D297" s="139" t="s">
        <v>226</v>
      </c>
      <c r="E297" s="139" t="s">
        <v>227</v>
      </c>
      <c r="F297" s="14"/>
      <c r="G297" s="14"/>
      <c r="H297" s="14"/>
      <c r="I297" s="14"/>
      <c r="J297" s="14"/>
      <c r="K297" s="14"/>
      <c r="L297" s="14"/>
    </row>
    <row r="298" spans="1:12" s="15" customFormat="1" x14ac:dyDescent="0.2">
      <c r="A298" s="73" t="s">
        <v>301</v>
      </c>
      <c r="B298" s="148">
        <v>18208</v>
      </c>
      <c r="C298" s="126">
        <v>0.10854959192555101</v>
      </c>
      <c r="D298" s="53">
        <v>3534549204.0900002</v>
      </c>
      <c r="E298" s="126">
        <v>0.12652368815014303</v>
      </c>
      <c r="F298" s="14"/>
      <c r="G298" s="14"/>
      <c r="H298" s="125"/>
      <c r="I298" s="14"/>
      <c r="J298" s="125"/>
      <c r="K298" s="14"/>
      <c r="L298" s="14"/>
    </row>
    <row r="299" spans="1:12" s="15" customFormat="1" x14ac:dyDescent="0.2">
      <c r="A299" s="73" t="s">
        <v>302</v>
      </c>
      <c r="B299" s="148">
        <v>11304</v>
      </c>
      <c r="C299" s="126">
        <v>6.7390410101407547E-2</v>
      </c>
      <c r="D299" s="53">
        <v>1530145743.9200001</v>
      </c>
      <c r="E299" s="126">
        <v>5.4773514739582356E-2</v>
      </c>
      <c r="F299" s="14"/>
      <c r="G299" s="14"/>
      <c r="H299" s="125"/>
      <c r="I299" s="14"/>
      <c r="J299" s="125"/>
      <c r="K299" s="14"/>
      <c r="L299" s="14"/>
    </row>
    <row r="300" spans="1:12" s="15" customFormat="1" x14ac:dyDescent="0.2">
      <c r="A300" s="73" t="s">
        <v>303</v>
      </c>
      <c r="B300" s="148">
        <v>21911</v>
      </c>
      <c r="C300" s="126">
        <v>0.13062555517798485</v>
      </c>
      <c r="D300" s="53">
        <v>6146619810.8999996</v>
      </c>
      <c r="E300" s="126">
        <v>0.22002608061924728</v>
      </c>
      <c r="F300" s="14"/>
      <c r="G300" s="14"/>
      <c r="H300" s="125"/>
      <c r="I300" s="14"/>
      <c r="J300" s="125"/>
      <c r="K300" s="14"/>
      <c r="L300" s="14"/>
    </row>
    <row r="301" spans="1:12" s="15" customFormat="1" x14ac:dyDescent="0.2">
      <c r="A301" s="73" t="s">
        <v>304</v>
      </c>
      <c r="B301" s="148">
        <v>4674</v>
      </c>
      <c r="C301" s="126">
        <v>2.7864718401802799E-2</v>
      </c>
      <c r="D301" s="53">
        <v>468912626.20999998</v>
      </c>
      <c r="E301" s="126">
        <v>1.6785324368835109E-2</v>
      </c>
      <c r="F301" s="14"/>
      <c r="G301" s="14"/>
      <c r="H301" s="125"/>
      <c r="I301" s="14"/>
      <c r="J301" s="125"/>
      <c r="K301" s="14"/>
      <c r="L301" s="14"/>
    </row>
    <row r="302" spans="1:12" s="15" customFormat="1" x14ac:dyDescent="0.2">
      <c r="A302" s="73" t="s">
        <v>305</v>
      </c>
      <c r="B302" s="148">
        <v>16520</v>
      </c>
      <c r="C302" s="126">
        <v>9.8486338895546061E-2</v>
      </c>
      <c r="D302" s="53">
        <v>2028877532.1099999</v>
      </c>
      <c r="E302" s="126">
        <v>7.2626253970513713E-2</v>
      </c>
      <c r="F302" s="14"/>
      <c r="G302" s="14"/>
      <c r="H302" s="125"/>
      <c r="I302" s="14"/>
      <c r="J302" s="125"/>
      <c r="K302" s="14"/>
      <c r="L302" s="14"/>
    </row>
    <row r="303" spans="1:12" s="15" customFormat="1" x14ac:dyDescent="0.2">
      <c r="A303" s="73" t="s">
        <v>306</v>
      </c>
      <c r="B303" s="148">
        <v>6582</v>
      </c>
      <c r="C303" s="126">
        <v>3.9239532845670951E-2</v>
      </c>
      <c r="D303" s="53">
        <v>442689955.37</v>
      </c>
      <c r="E303" s="126">
        <v>1.584665048533539E-2</v>
      </c>
      <c r="F303" s="14"/>
      <c r="G303" s="14"/>
      <c r="H303" s="125"/>
      <c r="I303" s="14"/>
      <c r="J303" s="125"/>
      <c r="K303" s="14"/>
      <c r="L303" s="14"/>
    </row>
    <row r="304" spans="1:12" s="15" customFormat="1" x14ac:dyDescent="0.2">
      <c r="A304" s="73" t="s">
        <v>307</v>
      </c>
      <c r="B304" s="148">
        <v>28941</v>
      </c>
      <c r="C304" s="126">
        <v>0.1725359039937045</v>
      </c>
      <c r="D304" s="53">
        <v>6181530702.4499998</v>
      </c>
      <c r="E304" s="126">
        <v>0.22127576042294178</v>
      </c>
      <c r="F304" s="14"/>
      <c r="G304" s="14"/>
      <c r="H304" s="125"/>
      <c r="I304" s="14"/>
      <c r="J304" s="125"/>
      <c r="K304" s="14"/>
      <c r="L304" s="14"/>
    </row>
    <row r="305" spans="1:12" s="15" customFormat="1" x14ac:dyDescent="0.2">
      <c r="A305" s="48" t="s">
        <v>308</v>
      </c>
      <c r="B305" s="148">
        <v>14594</v>
      </c>
      <c r="C305" s="126">
        <v>8.7004214881452727E-2</v>
      </c>
      <c r="D305" s="53">
        <v>2378607805.5900002</v>
      </c>
      <c r="E305" s="126">
        <v>8.5145294307325231E-2</v>
      </c>
      <c r="F305" s="14"/>
      <c r="G305" s="14"/>
      <c r="H305" s="125"/>
      <c r="I305" s="14"/>
      <c r="J305" s="125"/>
      <c r="K305" s="14"/>
      <c r="L305" s="14"/>
    </row>
    <row r="306" spans="1:12" s="15" customFormat="1" x14ac:dyDescent="0.2">
      <c r="A306" s="48" t="s">
        <v>309</v>
      </c>
      <c r="B306" s="148">
        <v>15640</v>
      </c>
      <c r="C306" s="126">
        <v>9.3240093240093247E-2</v>
      </c>
      <c r="D306" s="53">
        <v>1513719303.72</v>
      </c>
      <c r="E306" s="126">
        <v>5.4185509402189733E-2</v>
      </c>
      <c r="F306" s="14"/>
      <c r="G306" s="14"/>
      <c r="H306" s="125"/>
      <c r="I306" s="14"/>
      <c r="J306" s="125"/>
      <c r="K306" s="14"/>
      <c r="L306" s="14"/>
    </row>
    <row r="307" spans="1:12" s="15" customFormat="1" x14ac:dyDescent="0.2">
      <c r="A307" s="48" t="s">
        <v>310</v>
      </c>
      <c r="B307" s="148">
        <v>6539</v>
      </c>
      <c r="C307" s="126">
        <v>3.8983182205688596E-2</v>
      </c>
      <c r="D307" s="53">
        <v>709670709.36000001</v>
      </c>
      <c r="E307" s="126">
        <v>2.5403566434003759E-2</v>
      </c>
      <c r="F307" s="14"/>
      <c r="G307" s="14"/>
      <c r="H307" s="125"/>
      <c r="I307" s="14"/>
      <c r="J307" s="125"/>
      <c r="K307" s="14"/>
      <c r="L307" s="14"/>
    </row>
    <row r="308" spans="1:12" s="15" customFormat="1" x14ac:dyDescent="0.2">
      <c r="A308" s="48" t="s">
        <v>311</v>
      </c>
      <c r="B308" s="148">
        <v>11743</v>
      </c>
      <c r="C308" s="126">
        <v>7.0007571286343662E-2</v>
      </c>
      <c r="D308" s="53">
        <v>1661426875.8299999</v>
      </c>
      <c r="E308" s="126">
        <v>5.9472889973787094E-2</v>
      </c>
      <c r="F308" s="14"/>
      <c r="G308" s="14"/>
      <c r="H308" s="125"/>
      <c r="I308" s="14"/>
      <c r="J308" s="125"/>
      <c r="K308" s="14"/>
      <c r="L308" s="14"/>
    </row>
    <row r="309" spans="1:12" s="15" customFormat="1" x14ac:dyDescent="0.2">
      <c r="A309" s="171" t="s">
        <v>312</v>
      </c>
      <c r="B309" s="148">
        <v>11083</v>
      </c>
      <c r="C309" s="126">
        <v>6.6072887044754058E-2</v>
      </c>
      <c r="D309" s="53">
        <v>1339118940.1400001</v>
      </c>
      <c r="E309" s="126">
        <v>4.793546712609556E-2</v>
      </c>
      <c r="F309" s="14"/>
      <c r="G309" s="14"/>
      <c r="H309" s="125"/>
      <c r="I309" s="14"/>
      <c r="J309" s="125"/>
      <c r="K309" s="14"/>
      <c r="L309" s="14"/>
    </row>
    <row r="310" spans="1:12" s="15" customFormat="1" ht="12.75" customHeight="1" thickBot="1" x14ac:dyDescent="0.25">
      <c r="A310" s="163" t="s">
        <v>313</v>
      </c>
      <c r="B310" s="169">
        <f>ROUND(SUM(B298:B309),2)</f>
        <v>167739</v>
      </c>
      <c r="C310" s="173">
        <f>ROUND(SUM(C298:C309),2)</f>
        <v>1</v>
      </c>
      <c r="D310" s="172">
        <f>ROUND(SUM(D298:D309),2)</f>
        <v>27935869209.689999</v>
      </c>
      <c r="E310" s="173">
        <f>ROUND(SUM(E298:E309),2)</f>
        <v>1</v>
      </c>
      <c r="F310" s="14"/>
      <c r="G310" s="14"/>
      <c r="H310" s="125"/>
      <c r="I310" s="14"/>
      <c r="J310" s="125"/>
      <c r="K310" s="14"/>
      <c r="L310" s="14"/>
    </row>
    <row r="311" spans="1:12" s="15" customFormat="1" ht="12.75" customHeight="1" thickTop="1" x14ac:dyDescent="0.2">
      <c r="A311" s="14"/>
      <c r="B311" s="14"/>
      <c r="C311" s="14"/>
      <c r="D311" s="14"/>
      <c r="E311" s="14"/>
      <c r="F311" s="14"/>
      <c r="G311" s="14"/>
      <c r="H311" s="125"/>
      <c r="I311" s="14"/>
      <c r="J311" s="125"/>
      <c r="K311" s="14"/>
      <c r="L311" s="14"/>
    </row>
    <row r="312" spans="1:12" s="15" customFormat="1" ht="12.75" customHeight="1" x14ac:dyDescent="0.2">
      <c r="A312" s="167" t="s">
        <v>314</v>
      </c>
      <c r="B312" s="139" t="s">
        <v>224</v>
      </c>
      <c r="C312" s="139" t="s">
        <v>225</v>
      </c>
      <c r="D312" s="139" t="s">
        <v>226</v>
      </c>
      <c r="E312" s="139" t="s">
        <v>227</v>
      </c>
      <c r="F312" s="14"/>
      <c r="G312" s="14"/>
      <c r="H312" s="125"/>
      <c r="I312" s="14"/>
      <c r="J312" s="125"/>
      <c r="K312" s="14"/>
      <c r="L312" s="14"/>
    </row>
    <row r="313" spans="1:12" s="15" customFormat="1" x14ac:dyDescent="0.2">
      <c r="A313" s="48" t="s">
        <v>315</v>
      </c>
      <c r="B313" s="148">
        <v>152876</v>
      </c>
      <c r="C313" s="126">
        <v>0.91139210320795994</v>
      </c>
      <c r="D313" s="53">
        <v>24832905825.360001</v>
      </c>
      <c r="E313" s="126">
        <v>0.88892547566575497</v>
      </c>
      <c r="F313" s="14"/>
      <c r="G313" s="14"/>
      <c r="H313" s="125"/>
      <c r="I313" s="14"/>
      <c r="J313" s="174"/>
      <c r="K313" s="14"/>
      <c r="L313" s="14"/>
    </row>
    <row r="314" spans="1:12" s="15" customFormat="1" x14ac:dyDescent="0.2">
      <c r="A314" s="48" t="s">
        <v>316</v>
      </c>
      <c r="B314" s="148">
        <v>0</v>
      </c>
      <c r="C314" s="126">
        <v>0</v>
      </c>
      <c r="D314" s="53">
        <v>0</v>
      </c>
      <c r="E314" s="126">
        <v>0</v>
      </c>
      <c r="F314" s="14"/>
      <c r="G314" s="14"/>
      <c r="H314" s="125"/>
      <c r="I314" s="14"/>
      <c r="J314" s="174"/>
      <c r="K314" s="14"/>
      <c r="L314" s="14"/>
    </row>
    <row r="315" spans="1:12" s="15" customFormat="1" x14ac:dyDescent="0.2">
      <c r="A315" s="48" t="s">
        <v>317</v>
      </c>
      <c r="B315" s="148">
        <v>14863</v>
      </c>
      <c r="C315" s="126">
        <v>8.8607896792040008E-2</v>
      </c>
      <c r="D315" s="53">
        <v>3102963384.3299999</v>
      </c>
      <c r="E315" s="126">
        <v>0.11107452433424508</v>
      </c>
      <c r="F315" s="14"/>
      <c r="G315" s="14"/>
      <c r="H315" s="125"/>
      <c r="I315" s="14"/>
      <c r="J315" s="174"/>
      <c r="K315" s="14"/>
      <c r="L315" s="14"/>
    </row>
    <row r="316" spans="1:12" s="15" customFormat="1" x14ac:dyDescent="0.2">
      <c r="A316" s="48" t="s">
        <v>318</v>
      </c>
      <c r="B316" s="148">
        <v>0</v>
      </c>
      <c r="C316" s="126">
        <v>0</v>
      </c>
      <c r="D316" s="53">
        <v>0</v>
      </c>
      <c r="E316" s="126">
        <v>0</v>
      </c>
      <c r="F316" s="14"/>
      <c r="G316" s="14"/>
      <c r="H316" s="125"/>
      <c r="I316" s="14"/>
      <c r="J316" s="174"/>
      <c r="K316" s="14"/>
      <c r="L316" s="14"/>
    </row>
    <row r="317" spans="1:12" s="15" customFormat="1" ht="12.75" customHeight="1" thickBot="1" x14ac:dyDescent="0.25">
      <c r="A317" s="163" t="s">
        <v>136</v>
      </c>
      <c r="B317" s="175">
        <f>ROUND(SUM(B313:B316),2)</f>
        <v>167739</v>
      </c>
      <c r="C317" s="176">
        <f>ROUND(SUM(C313:C316),2)</f>
        <v>1</v>
      </c>
      <c r="D317" s="177">
        <f>ROUND(SUM(D313:D316),2)</f>
        <v>27935869209.689999</v>
      </c>
      <c r="E317" s="176">
        <f>ROUND(SUM(E313:E316),2)</f>
        <v>1</v>
      </c>
      <c r="F317" s="14"/>
      <c r="G317" s="14"/>
      <c r="H317" s="125"/>
      <c r="I317" s="14"/>
      <c r="J317" s="174"/>
      <c r="K317" s="14"/>
      <c r="L317" s="14"/>
    </row>
    <row r="318" spans="1:12" s="15" customFormat="1" ht="12.75" customHeight="1" thickTop="1" x14ac:dyDescent="0.2">
      <c r="A318" s="14"/>
      <c r="B318" s="14"/>
      <c r="C318" s="14"/>
      <c r="D318" s="14"/>
      <c r="E318" s="14"/>
      <c r="F318" s="14"/>
      <c r="G318" s="14"/>
      <c r="H318" s="125"/>
      <c r="I318" s="14"/>
      <c r="J318" s="174"/>
      <c r="K318" s="14"/>
      <c r="L318" s="14"/>
    </row>
    <row r="319" spans="1:12" s="15" customFormat="1" ht="14.25" x14ac:dyDescent="0.2">
      <c r="A319" s="167" t="s">
        <v>319</v>
      </c>
      <c r="B319" s="139" t="s">
        <v>224</v>
      </c>
      <c r="C319" s="139" t="s">
        <v>225</v>
      </c>
      <c r="D319" s="139" t="s">
        <v>226</v>
      </c>
      <c r="E319" s="139" t="s">
        <v>227</v>
      </c>
      <c r="F319" s="14"/>
      <c r="G319" s="61" t="s">
        <v>320</v>
      </c>
      <c r="H319" s="125"/>
      <c r="I319" s="14"/>
      <c r="J319" s="174"/>
      <c r="K319" s="14"/>
      <c r="L319" s="14"/>
    </row>
    <row r="320" spans="1:12" s="15" customFormat="1" x14ac:dyDescent="0.2">
      <c r="A320" s="48" t="s">
        <v>321</v>
      </c>
      <c r="B320" s="148">
        <v>8157</v>
      </c>
      <c r="C320" s="126">
        <v>4.8629120240373434E-2</v>
      </c>
      <c r="D320" s="53">
        <v>1868598851.3500001</v>
      </c>
      <c r="E320" s="126">
        <v>6.6888874562093345E-2</v>
      </c>
      <c r="F320" s="14"/>
      <c r="G320" s="60" t="s">
        <v>322</v>
      </c>
      <c r="H320" s="125"/>
      <c r="I320" s="14"/>
      <c r="J320" s="174"/>
      <c r="K320" s="14"/>
      <c r="L320" s="14"/>
    </row>
    <row r="321" spans="1:12" s="15" customFormat="1" x14ac:dyDescent="0.2">
      <c r="A321" s="48" t="s">
        <v>323</v>
      </c>
      <c r="B321" s="148">
        <v>17877</v>
      </c>
      <c r="C321" s="126">
        <v>0.10657628816196592</v>
      </c>
      <c r="D321" s="53">
        <v>3856269296.2200003</v>
      </c>
      <c r="E321" s="126">
        <v>0.13804006838929472</v>
      </c>
      <c r="F321" s="14"/>
      <c r="G321" s="14"/>
      <c r="H321" s="125"/>
      <c r="I321" s="14"/>
      <c r="J321" s="174"/>
      <c r="K321" s="14"/>
      <c r="L321" s="14"/>
    </row>
    <row r="322" spans="1:12" s="15" customFormat="1" x14ac:dyDescent="0.2">
      <c r="A322" s="48" t="s">
        <v>324</v>
      </c>
      <c r="B322" s="148">
        <v>12271</v>
      </c>
      <c r="C322" s="126">
        <v>7.3155318679615361E-2</v>
      </c>
      <c r="D322" s="53">
        <v>2334628923.8600001</v>
      </c>
      <c r="E322" s="126">
        <v>8.3571014251820633E-2</v>
      </c>
      <c r="F322" s="14"/>
      <c r="G322" s="14"/>
      <c r="H322" s="125"/>
      <c r="I322" s="14"/>
      <c r="J322" s="174"/>
      <c r="K322" s="14"/>
      <c r="L322" s="14"/>
    </row>
    <row r="323" spans="1:12" s="15" customFormat="1" x14ac:dyDescent="0.2">
      <c r="A323" s="48" t="s">
        <v>325</v>
      </c>
      <c r="B323" s="148">
        <v>36409</v>
      </c>
      <c r="C323" s="126">
        <v>0.21705745235157001</v>
      </c>
      <c r="D323" s="53">
        <v>7434091478.7299995</v>
      </c>
      <c r="E323" s="126">
        <v>0.26611276788736421</v>
      </c>
      <c r="F323" s="14"/>
      <c r="G323" s="14"/>
      <c r="H323" s="125"/>
      <c r="I323" s="14"/>
      <c r="J323" s="174"/>
      <c r="K323" s="14"/>
      <c r="L323" s="14"/>
    </row>
    <row r="324" spans="1:12" s="15" customFormat="1" x14ac:dyDescent="0.2">
      <c r="A324" s="48" t="s">
        <v>326</v>
      </c>
      <c r="B324" s="148">
        <v>32924</v>
      </c>
      <c r="C324" s="126">
        <v>0.19628112722741878</v>
      </c>
      <c r="D324" s="53">
        <v>6298915585.6000004</v>
      </c>
      <c r="E324" s="126">
        <v>0.22547770174321699</v>
      </c>
      <c r="F324" s="14"/>
      <c r="G324" s="14"/>
      <c r="H324" s="125"/>
      <c r="I324" s="14"/>
      <c r="J324" s="174"/>
      <c r="K324" s="14"/>
      <c r="L324" s="14"/>
    </row>
    <row r="325" spans="1:12" s="15" customFormat="1" x14ac:dyDescent="0.2">
      <c r="A325" s="48" t="s">
        <v>327</v>
      </c>
      <c r="B325" s="148">
        <v>8623</v>
      </c>
      <c r="C325" s="126">
        <v>5.1407245780647315E-2</v>
      </c>
      <c r="D325" s="53">
        <v>1311175869.3399999</v>
      </c>
      <c r="E325" s="126">
        <v>4.6935209336002967E-2</v>
      </c>
      <c r="F325" s="14"/>
      <c r="G325" s="14"/>
      <c r="H325" s="125"/>
      <c r="I325" s="14"/>
      <c r="J325" s="174"/>
      <c r="K325" s="14"/>
      <c r="L325" s="14"/>
    </row>
    <row r="326" spans="1:12" s="15" customFormat="1" x14ac:dyDescent="0.2">
      <c r="A326" s="48" t="s">
        <v>328</v>
      </c>
      <c r="B326" s="148">
        <v>11663</v>
      </c>
      <c r="C326" s="126">
        <v>6.9530639863120677E-2</v>
      </c>
      <c r="D326" s="53">
        <v>1618928022</v>
      </c>
      <c r="E326" s="126">
        <v>5.7951589401000245E-2</v>
      </c>
      <c r="F326" s="14"/>
      <c r="G326" s="14"/>
      <c r="H326" s="125"/>
      <c r="I326" s="14"/>
      <c r="J326" s="174"/>
      <c r="K326" s="14"/>
      <c r="L326" s="14"/>
    </row>
    <row r="327" spans="1:12" s="15" customFormat="1" x14ac:dyDescent="0.2">
      <c r="A327" s="48" t="s">
        <v>329</v>
      </c>
      <c r="B327" s="148">
        <v>5566</v>
      </c>
      <c r="C327" s="126">
        <v>3.3182503770739065E-2</v>
      </c>
      <c r="D327" s="53">
        <v>688262442.05999994</v>
      </c>
      <c r="E327" s="126">
        <v>2.4637230253829554E-2</v>
      </c>
      <c r="F327" s="14"/>
      <c r="G327" s="14"/>
      <c r="H327" s="125"/>
      <c r="I327" s="14"/>
      <c r="J327" s="174"/>
      <c r="K327" s="14"/>
      <c r="L327" s="14"/>
    </row>
    <row r="328" spans="1:12" s="15" customFormat="1" x14ac:dyDescent="0.2">
      <c r="A328" s="48" t="s">
        <v>330</v>
      </c>
      <c r="B328" s="148">
        <v>8391</v>
      </c>
      <c r="C328" s="126">
        <v>5.0024144653300663E-2</v>
      </c>
      <c r="D328" s="53">
        <v>961686019.83999991</v>
      </c>
      <c r="E328" s="126">
        <v>3.442477528160906E-2</v>
      </c>
      <c r="F328" s="14"/>
      <c r="G328" s="14"/>
      <c r="H328" s="125"/>
      <c r="I328" s="14"/>
      <c r="J328" s="174"/>
      <c r="K328" s="14"/>
      <c r="L328" s="14"/>
    </row>
    <row r="329" spans="1:12" s="15" customFormat="1" x14ac:dyDescent="0.2">
      <c r="A329" s="48" t="s">
        <v>331</v>
      </c>
      <c r="B329" s="148">
        <v>2163</v>
      </c>
      <c r="C329" s="126">
        <v>1.2895033355391411E-2</v>
      </c>
      <c r="D329" s="53">
        <v>183146841.38</v>
      </c>
      <c r="E329" s="126">
        <v>6.5559743283904199E-3</v>
      </c>
      <c r="F329" s="14"/>
      <c r="G329" s="14"/>
      <c r="H329" s="125"/>
      <c r="I329" s="14"/>
      <c r="J329" s="174"/>
      <c r="K329" s="14"/>
      <c r="L329" s="14"/>
    </row>
    <row r="330" spans="1:12" s="15" customFormat="1" x14ac:dyDescent="0.2">
      <c r="A330" s="48" t="s">
        <v>332</v>
      </c>
      <c r="B330" s="148">
        <v>7507</v>
      </c>
      <c r="C330" s="126">
        <v>4.4754052426686695E-2</v>
      </c>
      <c r="D330" s="53">
        <v>590617208.25</v>
      </c>
      <c r="E330" s="126">
        <v>2.1141894809742847E-2</v>
      </c>
      <c r="F330" s="14"/>
      <c r="G330" s="14"/>
      <c r="H330" s="125"/>
      <c r="I330" s="14"/>
      <c r="J330" s="174"/>
      <c r="K330" s="14"/>
      <c r="L330" s="14"/>
    </row>
    <row r="331" spans="1:12" s="15" customFormat="1" x14ac:dyDescent="0.2">
      <c r="A331" s="48" t="s">
        <v>333</v>
      </c>
      <c r="B331" s="148">
        <v>3129</v>
      </c>
      <c r="C331" s="126">
        <v>1.8653980290808937E-2</v>
      </c>
      <c r="D331" s="53">
        <v>150073541.19</v>
      </c>
      <c r="E331" s="126">
        <v>5.3720734466334279E-3</v>
      </c>
      <c r="F331" s="14"/>
      <c r="G331" s="14"/>
      <c r="H331" s="125"/>
      <c r="I331" s="14"/>
      <c r="J331" s="174"/>
      <c r="K331" s="14"/>
      <c r="L331" s="14"/>
    </row>
    <row r="332" spans="1:12" s="15" customFormat="1" x14ac:dyDescent="0.2">
      <c r="A332" s="48" t="s">
        <v>334</v>
      </c>
      <c r="B332" s="148">
        <v>13059</v>
      </c>
      <c r="C332" s="126">
        <v>7.7853093198361742E-2</v>
      </c>
      <c r="D332" s="53">
        <v>639475129.87</v>
      </c>
      <c r="E332" s="126">
        <v>2.2890826309001615E-2</v>
      </c>
      <c r="F332" s="14"/>
      <c r="G332" s="14"/>
      <c r="H332" s="125"/>
      <c r="I332" s="14"/>
      <c r="J332" s="174"/>
      <c r="K332" s="14"/>
      <c r="L332" s="14"/>
    </row>
    <row r="333" spans="1:12" s="15" customFormat="1" ht="12.75" customHeight="1" thickBot="1" x14ac:dyDescent="0.25">
      <c r="A333" s="163" t="s">
        <v>136</v>
      </c>
      <c r="B333" s="169">
        <f>ROUND(SUM(B320:B332),2)</f>
        <v>167739</v>
      </c>
      <c r="C333" s="170">
        <f>ROUND(SUM(C320:C332),2)</f>
        <v>1</v>
      </c>
      <c r="D333" s="172">
        <f>ROUND(SUM(D320:D332),2)</f>
        <v>27935869209.689999</v>
      </c>
      <c r="E333" s="170">
        <f>ROUND(SUM(E320:E332),2)</f>
        <v>1</v>
      </c>
      <c r="F333" s="14"/>
      <c r="G333" s="14"/>
      <c r="H333" s="125"/>
      <c r="I333" s="14"/>
      <c r="J333" s="174"/>
      <c r="K333" s="14"/>
      <c r="L333" s="14"/>
    </row>
    <row r="334" spans="1:12" s="15" customFormat="1" ht="12.75" customHeight="1" thickTop="1" x14ac:dyDescent="0.2">
      <c r="A334" s="14"/>
      <c r="B334" s="14"/>
      <c r="C334" s="14"/>
      <c r="D334" s="14"/>
      <c r="E334" s="14"/>
      <c r="F334" s="14"/>
      <c r="G334" s="14"/>
      <c r="H334" s="125"/>
      <c r="I334" s="14"/>
      <c r="J334" s="174"/>
      <c r="K334" s="14"/>
      <c r="L334" s="14"/>
    </row>
    <row r="335" spans="1:12" s="15" customFormat="1" x14ac:dyDescent="0.2">
      <c r="A335" s="167" t="s">
        <v>335</v>
      </c>
      <c r="B335" s="139" t="s">
        <v>224</v>
      </c>
      <c r="C335" s="139" t="s">
        <v>225</v>
      </c>
      <c r="D335" s="139" t="s">
        <v>226</v>
      </c>
      <c r="E335" s="139" t="s">
        <v>227</v>
      </c>
      <c r="F335" s="14"/>
      <c r="G335" s="14"/>
      <c r="H335" s="125"/>
      <c r="I335" s="14"/>
      <c r="J335" s="174"/>
      <c r="K335" s="14"/>
      <c r="L335" s="14"/>
    </row>
    <row r="336" spans="1:12" s="15" customFormat="1" x14ac:dyDescent="0.2">
      <c r="A336" s="48" t="s">
        <v>336</v>
      </c>
      <c r="B336" s="148">
        <v>148763</v>
      </c>
      <c r="C336" s="126">
        <v>0.88687186641150839</v>
      </c>
      <c r="D336" s="53">
        <v>26737279332.299999</v>
      </c>
      <c r="E336" s="126">
        <v>0.95709494956490382</v>
      </c>
      <c r="F336" s="14"/>
      <c r="G336" s="14"/>
      <c r="H336" s="125"/>
      <c r="I336" s="14"/>
      <c r="J336" s="174"/>
      <c r="K336" s="14"/>
      <c r="L336" s="14"/>
    </row>
    <row r="337" spans="1:12" s="15" customFormat="1" x14ac:dyDescent="0.2">
      <c r="A337" s="48" t="s">
        <v>337</v>
      </c>
      <c r="B337" s="148">
        <v>10823</v>
      </c>
      <c r="C337" s="126">
        <v>6.4522859919279363E-2</v>
      </c>
      <c r="D337" s="53">
        <v>468549674.44</v>
      </c>
      <c r="E337" s="126">
        <v>1.6772332048199744E-2</v>
      </c>
      <c r="F337" s="14"/>
      <c r="G337" s="14"/>
      <c r="H337" s="125"/>
      <c r="I337" s="14"/>
      <c r="J337" s="174"/>
      <c r="K337" s="14"/>
      <c r="L337" s="14"/>
    </row>
    <row r="338" spans="1:12" s="15" customFormat="1" x14ac:dyDescent="0.2">
      <c r="A338" s="48" t="s">
        <v>338</v>
      </c>
      <c r="B338" s="148">
        <v>8150</v>
      </c>
      <c r="C338" s="126">
        <v>4.8587388740841425E-2</v>
      </c>
      <c r="D338" s="53">
        <v>730016900.67999995</v>
      </c>
      <c r="E338" s="126">
        <v>2.6131884252478602E-2</v>
      </c>
      <c r="F338" s="14"/>
      <c r="G338" s="14"/>
      <c r="H338" s="125"/>
      <c r="I338" s="14"/>
      <c r="J338" s="174"/>
      <c r="K338" s="14"/>
      <c r="L338" s="14"/>
    </row>
    <row r="339" spans="1:12" s="15" customFormat="1" x14ac:dyDescent="0.2">
      <c r="A339" s="48" t="s">
        <v>339</v>
      </c>
      <c r="B339" s="148">
        <v>3</v>
      </c>
      <c r="C339" s="126">
        <v>1.7884928370861875E-5</v>
      </c>
      <c r="D339" s="53">
        <v>23302.27</v>
      </c>
      <c r="E339" s="126">
        <v>8.3413441783716681E-7</v>
      </c>
      <c r="F339" s="14"/>
      <c r="G339" s="14"/>
      <c r="H339" s="125"/>
      <c r="I339" s="14"/>
      <c r="J339" s="174"/>
      <c r="K339" s="14"/>
      <c r="L339" s="14"/>
    </row>
    <row r="340" spans="1:12" s="15" customFormat="1" ht="12.75" customHeight="1" thickBot="1" x14ac:dyDescent="0.25">
      <c r="A340" s="163" t="s">
        <v>136</v>
      </c>
      <c r="B340" s="169">
        <f>ROUND(SUM(B336:B339),2)</f>
        <v>167739</v>
      </c>
      <c r="C340" s="170">
        <f>ROUND(SUM(C336:C339),2)</f>
        <v>1</v>
      </c>
      <c r="D340" s="172">
        <f>ROUND(SUM(D336:D339),2)</f>
        <v>27935869209.689999</v>
      </c>
      <c r="E340" s="170">
        <f>ROUND(SUM(E336:E339),2)</f>
        <v>1</v>
      </c>
      <c r="F340" s="14"/>
      <c r="G340" s="14"/>
      <c r="H340" s="125"/>
      <c r="I340" s="14"/>
      <c r="J340" s="174"/>
      <c r="K340" s="14"/>
      <c r="L340" s="14"/>
    </row>
    <row r="341" spans="1:12" s="15" customFormat="1" ht="12.75" customHeight="1" thickTop="1" x14ac:dyDescent="0.2">
      <c r="A341" s="14"/>
      <c r="B341" s="14"/>
      <c r="C341" s="14"/>
      <c r="D341" s="14"/>
      <c r="E341" s="14"/>
      <c r="F341" s="14"/>
      <c r="G341" s="14"/>
      <c r="H341" s="125"/>
      <c r="I341" s="14"/>
      <c r="J341" s="174"/>
      <c r="K341" s="14"/>
      <c r="L341" s="14"/>
    </row>
    <row r="342" spans="1:12" s="15" customFormat="1" x14ac:dyDescent="0.2">
      <c r="A342" s="167" t="s">
        <v>340</v>
      </c>
      <c r="B342" s="139" t="s">
        <v>224</v>
      </c>
      <c r="C342" s="139" t="s">
        <v>225</v>
      </c>
      <c r="D342" s="139" t="s">
        <v>226</v>
      </c>
      <c r="E342" s="139" t="s">
        <v>227</v>
      </c>
      <c r="F342" s="14"/>
      <c r="G342" s="14"/>
      <c r="H342" s="125"/>
      <c r="I342" s="14"/>
      <c r="J342" s="174"/>
      <c r="K342" s="14"/>
      <c r="L342" s="14"/>
    </row>
    <row r="343" spans="1:12" s="15" customFormat="1" ht="12.75" customHeight="1" x14ac:dyDescent="0.2">
      <c r="A343" s="48" t="s">
        <v>341</v>
      </c>
      <c r="B343" s="148">
        <v>167739</v>
      </c>
      <c r="C343" s="126">
        <v>1</v>
      </c>
      <c r="D343" s="53">
        <v>27935869209.689999</v>
      </c>
      <c r="E343" s="126">
        <v>1</v>
      </c>
      <c r="F343" s="14"/>
      <c r="G343" s="14"/>
      <c r="H343" s="125"/>
      <c r="I343" s="14"/>
      <c r="J343" s="174"/>
      <c r="K343" s="14"/>
      <c r="L343" s="14"/>
    </row>
    <row r="344" spans="1:12" s="15" customFormat="1" x14ac:dyDescent="0.2">
      <c r="A344" s="48" t="s">
        <v>342</v>
      </c>
      <c r="B344" s="148">
        <v>0</v>
      </c>
      <c r="C344" s="126">
        <v>0</v>
      </c>
      <c r="D344" s="53">
        <v>0</v>
      </c>
      <c r="E344" s="126">
        <v>0</v>
      </c>
      <c r="F344" s="14"/>
      <c r="G344" s="14"/>
      <c r="H344" s="125"/>
      <c r="I344" s="14"/>
      <c r="J344" s="174"/>
      <c r="K344" s="14"/>
      <c r="L344" s="14"/>
    </row>
    <row r="345" spans="1:12" s="15" customFormat="1" ht="12.75" customHeight="1" x14ac:dyDescent="0.2">
      <c r="A345" s="48" t="s">
        <v>343</v>
      </c>
      <c r="B345" s="148">
        <v>0</v>
      </c>
      <c r="C345" s="126">
        <v>0</v>
      </c>
      <c r="D345" s="53">
        <v>0</v>
      </c>
      <c r="E345" s="126">
        <v>0</v>
      </c>
      <c r="F345" s="14"/>
      <c r="G345" s="14"/>
      <c r="H345" s="125"/>
      <c r="I345" s="14"/>
      <c r="J345" s="174"/>
      <c r="K345" s="14"/>
      <c r="L345" s="14"/>
    </row>
    <row r="346" spans="1:12" s="15" customFormat="1" ht="12.75" customHeight="1" thickBot="1" x14ac:dyDescent="0.25">
      <c r="A346" s="163" t="s">
        <v>136</v>
      </c>
      <c r="B346" s="169">
        <f>ROUND(SUM(B343:B345),2)</f>
        <v>167739</v>
      </c>
      <c r="C346" s="170">
        <f>ROUND(SUM(C343:C345),2)</f>
        <v>1</v>
      </c>
      <c r="D346" s="172">
        <f>ROUND(SUM(D343:D345),2)</f>
        <v>27935869209.689999</v>
      </c>
      <c r="E346" s="170">
        <f>ROUND(SUM(E343:E345),2)</f>
        <v>1</v>
      </c>
      <c r="F346" s="14"/>
      <c r="G346" s="14"/>
      <c r="H346" s="125"/>
      <c r="I346" s="14"/>
      <c r="J346" s="174"/>
      <c r="K346" s="14"/>
      <c r="L346" s="14"/>
    </row>
    <row r="347" spans="1:12" s="15" customFormat="1" ht="12.75" customHeight="1" thickTop="1" x14ac:dyDescent="0.2">
      <c r="A347" s="14"/>
      <c r="B347" s="14"/>
      <c r="C347" s="14"/>
      <c r="D347" s="14"/>
      <c r="E347" s="14"/>
      <c r="F347" s="14"/>
      <c r="G347" s="14"/>
      <c r="H347" s="125"/>
      <c r="I347" s="14"/>
      <c r="J347" s="174"/>
      <c r="K347" s="14"/>
      <c r="L347" s="14"/>
    </row>
    <row r="348" spans="1:12" s="15" customFormat="1" x14ac:dyDescent="0.2">
      <c r="A348" s="167" t="s">
        <v>344</v>
      </c>
      <c r="B348" s="139" t="s">
        <v>224</v>
      </c>
      <c r="C348" s="139" t="s">
        <v>225</v>
      </c>
      <c r="D348" s="139" t="s">
        <v>226</v>
      </c>
      <c r="E348" s="139" t="s">
        <v>227</v>
      </c>
      <c r="F348" s="14"/>
      <c r="G348" s="14"/>
      <c r="H348" s="125"/>
      <c r="I348" s="14"/>
      <c r="J348" s="174"/>
      <c r="K348" s="14"/>
      <c r="L348" s="14"/>
    </row>
    <row r="349" spans="1:12" s="15" customFormat="1" x14ac:dyDescent="0.2">
      <c r="A349" s="48" t="s">
        <v>345</v>
      </c>
      <c r="B349" s="148">
        <v>164751</v>
      </c>
      <c r="C349" s="178">
        <v>0.98218661134262153</v>
      </c>
      <c r="D349" s="53">
        <v>27776164258.619999</v>
      </c>
      <c r="E349" s="178">
        <v>0.99428315797617628</v>
      </c>
      <c r="F349" s="14"/>
      <c r="G349" s="14"/>
      <c r="H349" s="125"/>
      <c r="I349" s="14"/>
      <c r="J349" s="174"/>
      <c r="K349" s="14"/>
      <c r="L349" s="14"/>
    </row>
    <row r="350" spans="1:12" s="15" customFormat="1" x14ac:dyDescent="0.2">
      <c r="A350" s="48" t="s">
        <v>346</v>
      </c>
      <c r="B350" s="148">
        <v>2988</v>
      </c>
      <c r="C350" s="178">
        <v>1.7813388657378429E-2</v>
      </c>
      <c r="D350" s="53">
        <v>159704951.06999999</v>
      </c>
      <c r="E350" s="178">
        <v>5.7168420238237587E-3</v>
      </c>
      <c r="F350" s="14"/>
      <c r="G350" s="14"/>
      <c r="H350" s="125"/>
      <c r="I350" s="14"/>
      <c r="J350" s="174"/>
      <c r="K350" s="14"/>
      <c r="L350" s="14"/>
    </row>
    <row r="351" spans="1:12" s="15" customFormat="1" x14ac:dyDescent="0.2">
      <c r="A351" s="48" t="s">
        <v>347</v>
      </c>
      <c r="B351" s="148">
        <v>0</v>
      </c>
      <c r="C351" s="178">
        <v>0</v>
      </c>
      <c r="D351" s="53">
        <v>0</v>
      </c>
      <c r="E351" s="178">
        <v>0</v>
      </c>
      <c r="F351" s="14"/>
      <c r="G351" s="14"/>
      <c r="H351" s="125"/>
      <c r="I351" s="14"/>
      <c r="J351" s="174"/>
      <c r="K351" s="14"/>
      <c r="L351" s="14"/>
    </row>
    <row r="352" spans="1:12" s="15" customFormat="1" ht="12.75" customHeight="1" thickBot="1" x14ac:dyDescent="0.25">
      <c r="A352" s="163" t="s">
        <v>136</v>
      </c>
      <c r="B352" s="169">
        <f>ROUND(SUM(B349:B351),2)</f>
        <v>167739</v>
      </c>
      <c r="C352" s="170">
        <f>ROUND(SUM(C349:C351),2)</f>
        <v>1</v>
      </c>
      <c r="D352" s="172">
        <f>ROUND(SUM(D349:D351),2)</f>
        <v>27935869209.689999</v>
      </c>
      <c r="E352" s="170">
        <f>ROUND(SUM(E349:E351),2)</f>
        <v>1</v>
      </c>
      <c r="F352" s="14"/>
      <c r="G352" s="14"/>
      <c r="H352" s="125"/>
      <c r="I352" s="14"/>
      <c r="J352" s="174"/>
      <c r="K352" s="14"/>
      <c r="L352" s="14"/>
    </row>
    <row r="353" spans="1:12" s="15" customFormat="1" ht="12.75" customHeight="1" thickTop="1" x14ac:dyDescent="0.2">
      <c r="A353" s="14"/>
      <c r="B353" s="149"/>
      <c r="C353" s="150"/>
      <c r="D353" s="68"/>
      <c r="E353" s="150"/>
      <c r="F353" s="14"/>
      <c r="G353" s="14"/>
      <c r="H353" s="14"/>
      <c r="I353" s="14"/>
      <c r="J353" s="14"/>
      <c r="K353" s="14"/>
      <c r="L353" s="14"/>
    </row>
    <row r="354" spans="1:12" ht="25.5" customHeight="1" x14ac:dyDescent="0.2">
      <c r="A354" s="1" t="s">
        <v>0</v>
      </c>
      <c r="B354" s="1"/>
      <c r="C354" s="1"/>
      <c r="D354" s="1"/>
      <c r="E354" s="1"/>
      <c r="F354" s="1"/>
      <c r="G354" s="1"/>
      <c r="H354" s="1"/>
      <c r="I354" s="1"/>
      <c r="J354" s="1"/>
      <c r="K354" s="1"/>
      <c r="L354" s="2"/>
    </row>
    <row r="355" spans="1:12" ht="25.5" customHeight="1" x14ac:dyDescent="0.2">
      <c r="A355" s="1"/>
      <c r="B355" s="1"/>
      <c r="C355" s="1"/>
      <c r="D355" s="1"/>
      <c r="E355" s="1"/>
      <c r="F355" s="1"/>
      <c r="G355" s="1"/>
      <c r="H355" s="1"/>
      <c r="I355" s="1"/>
      <c r="J355" s="1"/>
      <c r="K355" s="1"/>
      <c r="L355" s="2"/>
    </row>
    <row r="356" spans="1:12" ht="25.5" customHeight="1" x14ac:dyDescent="0.2">
      <c r="A356" s="3"/>
      <c r="B356" s="3"/>
      <c r="C356" s="3"/>
      <c r="D356" s="3"/>
      <c r="E356" s="3"/>
      <c r="F356" s="3"/>
      <c r="G356" s="3"/>
      <c r="H356" s="3"/>
      <c r="I356" s="3"/>
      <c r="J356" s="3"/>
      <c r="K356" s="3"/>
      <c r="L356" s="4"/>
    </row>
    <row r="357" spans="1:12" s="15" customFormat="1" ht="12.75" customHeight="1" x14ac:dyDescent="0.2">
      <c r="A357" s="14"/>
      <c r="B357" s="14"/>
      <c r="C357" s="14"/>
      <c r="D357" s="14"/>
      <c r="E357" s="14"/>
      <c r="F357" s="14"/>
      <c r="G357" s="14"/>
      <c r="H357" s="14"/>
      <c r="I357" s="14"/>
      <c r="J357" s="14"/>
      <c r="K357" s="14"/>
      <c r="L357" s="14"/>
    </row>
    <row r="358" spans="1:12" s="15" customFormat="1" x14ac:dyDescent="0.2">
      <c r="A358" s="167" t="s">
        <v>348</v>
      </c>
      <c r="B358" s="139" t="s">
        <v>224</v>
      </c>
      <c r="C358" s="139" t="s">
        <v>225</v>
      </c>
      <c r="D358" s="139" t="s">
        <v>226</v>
      </c>
      <c r="E358" s="139" t="s">
        <v>227</v>
      </c>
      <c r="F358" s="14"/>
      <c r="G358" s="14"/>
      <c r="H358" s="14"/>
      <c r="I358" s="14"/>
      <c r="J358" s="14"/>
      <c r="K358" s="14"/>
      <c r="L358" s="14"/>
    </row>
    <row r="359" spans="1:12" s="15" customFormat="1" x14ac:dyDescent="0.2">
      <c r="A359" s="48" t="s">
        <v>349</v>
      </c>
      <c r="B359" s="148">
        <v>7398</v>
      </c>
      <c r="C359" s="178">
        <v>4.4104233362545382E-2</v>
      </c>
      <c r="D359" s="53">
        <v>267159720.16999999</v>
      </c>
      <c r="E359" s="178">
        <v>9.5633222709007887E-3</v>
      </c>
      <c r="F359" s="14"/>
      <c r="G359" s="14"/>
      <c r="H359" s="125"/>
      <c r="I359" s="14"/>
      <c r="J359" s="125"/>
      <c r="K359" s="14"/>
      <c r="L359" s="14"/>
    </row>
    <row r="360" spans="1:12" s="15" customFormat="1" x14ac:dyDescent="0.2">
      <c r="A360" s="48" t="s">
        <v>350</v>
      </c>
      <c r="B360" s="148">
        <v>9651</v>
      </c>
      <c r="C360" s="178">
        <v>5.7535814569062649E-2</v>
      </c>
      <c r="D360" s="53">
        <v>542034052.67999995</v>
      </c>
      <c r="E360" s="178">
        <v>1.9402798911013902E-2</v>
      </c>
      <c r="F360" s="14"/>
      <c r="G360" s="14"/>
      <c r="H360" s="125"/>
      <c r="I360" s="14"/>
      <c r="J360" s="125"/>
      <c r="K360" s="14"/>
      <c r="L360" s="14"/>
    </row>
    <row r="361" spans="1:12" s="15" customFormat="1" x14ac:dyDescent="0.2">
      <c r="A361" s="48" t="s">
        <v>351</v>
      </c>
      <c r="B361" s="148">
        <v>22549</v>
      </c>
      <c r="C361" s="178">
        <v>0.13442908327818814</v>
      </c>
      <c r="D361" s="53">
        <v>1964703667.3800001</v>
      </c>
      <c r="E361" s="178">
        <v>7.0329068790832949E-2</v>
      </c>
      <c r="F361" s="14"/>
      <c r="G361" s="14"/>
      <c r="H361" s="125"/>
      <c r="I361" s="14"/>
      <c r="J361" s="125"/>
      <c r="K361" s="14"/>
      <c r="L361" s="14"/>
    </row>
    <row r="362" spans="1:12" s="15" customFormat="1" x14ac:dyDescent="0.2">
      <c r="A362" s="48" t="s">
        <v>352</v>
      </c>
      <c r="B362" s="148">
        <v>24991</v>
      </c>
      <c r="C362" s="178">
        <v>0.14898741497206971</v>
      </c>
      <c r="D362" s="53">
        <v>3222111395</v>
      </c>
      <c r="E362" s="178">
        <v>0.11533957904851443</v>
      </c>
      <c r="F362" s="14"/>
      <c r="G362" s="14"/>
      <c r="H362" s="125"/>
      <c r="I362" s="14"/>
      <c r="J362" s="125"/>
      <c r="K362" s="14"/>
      <c r="L362" s="14"/>
    </row>
    <row r="363" spans="1:12" s="15" customFormat="1" x14ac:dyDescent="0.2">
      <c r="A363" s="48" t="s">
        <v>353</v>
      </c>
      <c r="B363" s="148">
        <v>28913</v>
      </c>
      <c r="C363" s="178">
        <v>0.17236897799557646</v>
      </c>
      <c r="D363" s="53">
        <v>5022715638.4799995</v>
      </c>
      <c r="E363" s="178">
        <v>0.17979450006652348</v>
      </c>
      <c r="F363" s="14"/>
      <c r="G363" s="14"/>
      <c r="H363" s="125"/>
      <c r="I363" s="14"/>
      <c r="J363" s="125"/>
      <c r="K363" s="14"/>
      <c r="L363" s="14"/>
    </row>
    <row r="364" spans="1:12" s="15" customFormat="1" x14ac:dyDescent="0.2">
      <c r="A364" s="48" t="s">
        <v>354</v>
      </c>
      <c r="B364" s="148">
        <v>30728</v>
      </c>
      <c r="C364" s="178">
        <v>0.1831893596599479</v>
      </c>
      <c r="D364" s="53">
        <v>6526169564.6199999</v>
      </c>
      <c r="E364" s="178">
        <v>0.2336125472106769</v>
      </c>
      <c r="F364" s="14"/>
      <c r="G364" s="14"/>
      <c r="H364" s="125"/>
      <c r="I364" s="14"/>
      <c r="J364" s="125"/>
      <c r="K364" s="14"/>
      <c r="L364" s="14"/>
    </row>
    <row r="365" spans="1:12" s="15" customFormat="1" x14ac:dyDescent="0.2">
      <c r="A365" s="48" t="s">
        <v>355</v>
      </c>
      <c r="B365" s="148">
        <v>24360</v>
      </c>
      <c r="C365" s="178">
        <v>0.14522561837139841</v>
      </c>
      <c r="D365" s="53">
        <v>5688571868.1000004</v>
      </c>
      <c r="E365" s="178">
        <v>0.20362967142353419</v>
      </c>
      <c r="F365" s="14"/>
      <c r="G365" s="14"/>
      <c r="H365" s="125"/>
      <c r="I365" s="14"/>
      <c r="J365" s="125"/>
      <c r="K365" s="14"/>
      <c r="L365" s="14"/>
    </row>
    <row r="366" spans="1:12" s="15" customFormat="1" x14ac:dyDescent="0.2">
      <c r="A366" s="48" t="s">
        <v>356</v>
      </c>
      <c r="B366" s="148">
        <v>19149</v>
      </c>
      <c r="C366" s="178">
        <v>0.11415949779121135</v>
      </c>
      <c r="D366" s="53">
        <v>4702403303.2600002</v>
      </c>
      <c r="E366" s="178">
        <v>0.16832851227800341</v>
      </c>
      <c r="F366" s="14"/>
      <c r="G366" s="14"/>
      <c r="H366" s="125"/>
      <c r="I366" s="14"/>
      <c r="J366" s="125"/>
      <c r="K366" s="14"/>
      <c r="L366" s="14"/>
    </row>
    <row r="367" spans="1:12" s="15" customFormat="1" ht="12.75" customHeight="1" thickBot="1" x14ac:dyDescent="0.25">
      <c r="A367" s="163" t="s">
        <v>136</v>
      </c>
      <c r="B367" s="169">
        <f>ROUND(SUM(B359:B366),2)</f>
        <v>167739</v>
      </c>
      <c r="C367" s="170">
        <f>ROUND(SUM(C359:C366),2)</f>
        <v>1</v>
      </c>
      <c r="D367" s="172">
        <f>ROUND(SUM(D359:D366),2)</f>
        <v>27935869209.689999</v>
      </c>
      <c r="E367" s="170">
        <f>ROUND(SUM(E359:E366),2)</f>
        <v>1</v>
      </c>
      <c r="F367" s="14"/>
      <c r="G367" s="14"/>
      <c r="H367" s="125"/>
      <c r="I367" s="14"/>
      <c r="J367" s="125"/>
      <c r="K367" s="14"/>
      <c r="L367" s="14"/>
    </row>
    <row r="368" spans="1:12" s="15" customFormat="1" ht="12.75" customHeight="1" thickTop="1" x14ac:dyDescent="0.2">
      <c r="A368" s="14"/>
      <c r="B368" s="14"/>
      <c r="C368" s="14"/>
      <c r="D368" s="14"/>
      <c r="E368" s="14"/>
      <c r="F368" s="14"/>
      <c r="G368" s="14"/>
      <c r="H368" s="125"/>
      <c r="I368" s="14"/>
      <c r="J368" s="125"/>
      <c r="K368" s="14"/>
      <c r="L368" s="14"/>
    </row>
    <row r="369" spans="1:12" s="15" customFormat="1" ht="12.75" customHeight="1" x14ac:dyDescent="0.2">
      <c r="A369" s="167" t="s">
        <v>357</v>
      </c>
      <c r="B369" s="139" t="s">
        <v>224</v>
      </c>
      <c r="C369" s="139" t="s">
        <v>225</v>
      </c>
      <c r="D369" s="139" t="s">
        <v>226</v>
      </c>
      <c r="E369" s="139" t="s">
        <v>227</v>
      </c>
      <c r="F369" s="14"/>
      <c r="G369" s="61" t="s">
        <v>358</v>
      </c>
      <c r="H369" s="125"/>
      <c r="I369" s="14"/>
      <c r="J369" s="125"/>
      <c r="K369" s="14"/>
      <c r="L369" s="14"/>
    </row>
    <row r="370" spans="1:12" s="15" customFormat="1" ht="14.25" x14ac:dyDescent="0.2">
      <c r="A370" s="48" t="s">
        <v>359</v>
      </c>
      <c r="B370" s="148">
        <v>142924</v>
      </c>
      <c r="C370" s="126">
        <v>0.85206183415902081</v>
      </c>
      <c r="D370" s="53">
        <v>23698710604.540001</v>
      </c>
      <c r="E370" s="126">
        <v>0.84832551393531463</v>
      </c>
      <c r="F370" s="14"/>
      <c r="G370" s="61" t="s">
        <v>360</v>
      </c>
      <c r="H370" s="125"/>
      <c r="I370" s="14"/>
      <c r="J370" s="125"/>
      <c r="K370" s="14"/>
      <c r="L370" s="14"/>
    </row>
    <row r="371" spans="1:12" s="15" customFormat="1" ht="14.25" x14ac:dyDescent="0.2">
      <c r="A371" s="48" t="s">
        <v>361</v>
      </c>
      <c r="B371" s="148">
        <v>21163</v>
      </c>
      <c r="C371" s="126">
        <v>0.12616624637084994</v>
      </c>
      <c r="D371" s="53">
        <v>3944095806.1399999</v>
      </c>
      <c r="E371" s="126">
        <v>0.14118393011275726</v>
      </c>
      <c r="F371" s="14"/>
      <c r="G371" s="61"/>
      <c r="H371" s="125"/>
      <c r="I371" s="14"/>
      <c r="J371" s="125"/>
      <c r="K371" s="14"/>
      <c r="L371" s="14"/>
    </row>
    <row r="372" spans="1:12" s="15" customFormat="1" ht="12.75" customHeight="1" x14ac:dyDescent="0.2">
      <c r="A372" s="48" t="s">
        <v>362</v>
      </c>
      <c r="B372" s="148">
        <v>264</v>
      </c>
      <c r="C372" s="126">
        <v>1.5738736966358449E-3</v>
      </c>
      <c r="D372" s="53">
        <v>33748741.270000003</v>
      </c>
      <c r="E372" s="126">
        <v>1.2080791550346218E-3</v>
      </c>
      <c r="F372" s="14"/>
      <c r="G372" s="55"/>
      <c r="H372" s="125"/>
      <c r="I372" s="14"/>
      <c r="J372" s="125"/>
      <c r="K372" s="14"/>
      <c r="L372" s="14"/>
    </row>
    <row r="373" spans="1:12" s="15" customFormat="1" x14ac:dyDescent="0.2">
      <c r="A373" s="48" t="s">
        <v>363</v>
      </c>
      <c r="B373" s="148">
        <v>1460</v>
      </c>
      <c r="C373" s="126">
        <v>8.7039984738194465E-3</v>
      </c>
      <c r="D373" s="53">
        <v>105338891.81</v>
      </c>
      <c r="E373" s="126">
        <v>3.7707397260244024E-3</v>
      </c>
      <c r="F373" s="14"/>
      <c r="G373" s="58"/>
      <c r="H373" s="125"/>
      <c r="I373" s="14"/>
      <c r="J373" s="179" t="s">
        <v>364</v>
      </c>
      <c r="K373" s="14"/>
      <c r="L373" s="14"/>
    </row>
    <row r="374" spans="1:12" s="15" customFormat="1" x14ac:dyDescent="0.2">
      <c r="A374" s="48" t="s">
        <v>365</v>
      </c>
      <c r="B374" s="148">
        <v>0</v>
      </c>
      <c r="C374" s="126">
        <v>0</v>
      </c>
      <c r="D374" s="53">
        <v>0</v>
      </c>
      <c r="E374" s="126">
        <v>0</v>
      </c>
      <c r="F374" s="14"/>
      <c r="G374" s="58"/>
      <c r="H374" s="125"/>
      <c r="I374" s="14"/>
      <c r="J374" s="125"/>
      <c r="K374" s="14"/>
      <c r="L374" s="14"/>
    </row>
    <row r="375" spans="1:12" s="15" customFormat="1" ht="12.75" customHeight="1" x14ac:dyDescent="0.2">
      <c r="A375" s="48" t="s">
        <v>366</v>
      </c>
      <c r="B375" s="148">
        <v>1928</v>
      </c>
      <c r="C375" s="126">
        <v>1.1494047299673899E-2</v>
      </c>
      <c r="D375" s="53">
        <v>153975165.93000001</v>
      </c>
      <c r="E375" s="126">
        <v>5.5117370708691353E-3</v>
      </c>
      <c r="F375" s="14"/>
      <c r="G375" s="58"/>
      <c r="H375" s="125"/>
      <c r="I375" s="14"/>
      <c r="J375" s="125"/>
      <c r="K375" s="14"/>
      <c r="L375" s="14"/>
    </row>
    <row r="376" spans="1:12" s="15" customFormat="1" ht="12.75" customHeight="1" thickBot="1" x14ac:dyDescent="0.25">
      <c r="A376" s="163" t="s">
        <v>136</v>
      </c>
      <c r="B376" s="169">
        <f>ROUND(SUM(B370:B375),2)</f>
        <v>167739</v>
      </c>
      <c r="C376" s="170">
        <f>ROUND(SUM(C370:C375),2)</f>
        <v>1</v>
      </c>
      <c r="D376" s="172">
        <f>ROUND(SUM(D370:D375),2)</f>
        <v>27935869209.689999</v>
      </c>
      <c r="E376" s="170">
        <f>ROUND(SUM(E370:E375),2)</f>
        <v>1</v>
      </c>
      <c r="F376" s="14"/>
      <c r="G376" s="58"/>
      <c r="H376" s="125"/>
      <c r="I376" s="14"/>
      <c r="J376" s="125"/>
      <c r="K376" s="14"/>
      <c r="L376" s="14"/>
    </row>
    <row r="377" spans="1:12" s="15" customFormat="1" ht="12.75" customHeight="1" thickTop="1" x14ac:dyDescent="0.2">
      <c r="A377" s="14"/>
      <c r="B377" s="14"/>
      <c r="C377" s="14"/>
      <c r="D377" s="14"/>
      <c r="E377" s="14"/>
      <c r="F377" s="14"/>
      <c r="G377" s="58"/>
      <c r="H377" s="14"/>
      <c r="I377" s="14"/>
      <c r="J377" s="14"/>
      <c r="K377" s="14"/>
      <c r="L377" s="14"/>
    </row>
    <row r="378" spans="1:12" s="15" customFormat="1" ht="12.75" customHeight="1" x14ac:dyDescent="0.2">
      <c r="A378" s="14"/>
      <c r="B378" s="14"/>
      <c r="C378" s="14"/>
      <c r="D378" s="14"/>
      <c r="E378" s="14"/>
      <c r="F378" s="14"/>
      <c r="G378" s="14"/>
      <c r="H378" s="14"/>
      <c r="I378" s="14"/>
      <c r="J378" s="14"/>
      <c r="K378" s="14"/>
      <c r="L378" s="14"/>
    </row>
    <row r="379" spans="1:12" s="15" customFormat="1" ht="12.75" customHeight="1" x14ac:dyDescent="0.2">
      <c r="A379" s="13" t="s">
        <v>367</v>
      </c>
      <c r="B379" s="14"/>
      <c r="C379" s="14"/>
      <c r="D379" s="14"/>
      <c r="E379" s="14"/>
      <c r="F379" s="14"/>
      <c r="G379" s="14"/>
      <c r="H379" s="14"/>
      <c r="I379" s="14"/>
      <c r="J379" s="14"/>
      <c r="K379" s="14"/>
      <c r="L379" s="14"/>
    </row>
    <row r="380" spans="1:12" s="15" customFormat="1" ht="12.75" customHeight="1" x14ac:dyDescent="0.2">
      <c r="A380" s="13"/>
      <c r="B380" s="14"/>
      <c r="C380" s="14"/>
      <c r="D380" s="14"/>
      <c r="E380" s="14"/>
      <c r="F380" s="14"/>
      <c r="G380" s="14"/>
      <c r="H380" s="14"/>
      <c r="I380" s="14"/>
      <c r="J380" s="14"/>
      <c r="K380" s="14"/>
      <c r="L380" s="14"/>
    </row>
    <row r="381" spans="1:12" s="15" customFormat="1" ht="12.75" customHeight="1" x14ac:dyDescent="0.2">
      <c r="A381" s="48" t="s">
        <v>368</v>
      </c>
      <c r="B381" s="180" t="s">
        <v>369</v>
      </c>
      <c r="C381" s="180" t="s">
        <v>370</v>
      </c>
      <c r="D381" s="180" t="s">
        <v>371</v>
      </c>
      <c r="E381" s="180" t="s">
        <v>372</v>
      </c>
      <c r="F381" s="180" t="s">
        <v>373</v>
      </c>
      <c r="G381" s="180" t="s">
        <v>374</v>
      </c>
      <c r="H381" s="180" t="s">
        <v>375</v>
      </c>
      <c r="I381" s="180" t="s">
        <v>376</v>
      </c>
      <c r="J381" s="180" t="s">
        <v>377</v>
      </c>
      <c r="K381" s="180" t="s">
        <v>378</v>
      </c>
      <c r="L381" s="180" t="s">
        <v>379</v>
      </c>
    </row>
    <row r="382" spans="1:12" s="15" customFormat="1" ht="12.75" customHeight="1" x14ac:dyDescent="0.2">
      <c r="A382" s="48" t="s">
        <v>380</v>
      </c>
      <c r="B382" s="181">
        <v>40500</v>
      </c>
      <c r="C382" s="181">
        <v>40602</v>
      </c>
      <c r="D382" s="181">
        <v>40882</v>
      </c>
      <c r="E382" s="181">
        <v>40886</v>
      </c>
      <c r="F382" s="181">
        <v>40913</v>
      </c>
      <c r="G382" s="181">
        <v>40912</v>
      </c>
      <c r="H382" s="181">
        <v>40954</v>
      </c>
      <c r="I382" s="181">
        <v>40955</v>
      </c>
      <c r="J382" s="181">
        <v>40989</v>
      </c>
      <c r="K382" s="181">
        <v>40991</v>
      </c>
      <c r="L382" s="181">
        <v>41015</v>
      </c>
    </row>
    <row r="383" spans="1:12" s="15" customFormat="1" ht="12.75" customHeight="1" x14ac:dyDescent="0.2">
      <c r="A383" s="48" t="s">
        <v>381</v>
      </c>
      <c r="B383" s="47" t="s">
        <v>382</v>
      </c>
      <c r="C383" s="47" t="s">
        <v>382</v>
      </c>
      <c r="D383" s="47" t="s">
        <v>382</v>
      </c>
      <c r="E383" s="47" t="s">
        <v>382</v>
      </c>
      <c r="F383" s="47" t="s">
        <v>382</v>
      </c>
      <c r="G383" s="47" t="s">
        <v>382</v>
      </c>
      <c r="H383" s="47" t="s">
        <v>382</v>
      </c>
      <c r="I383" s="47" t="s">
        <v>382</v>
      </c>
      <c r="J383" s="47" t="s">
        <v>382</v>
      </c>
      <c r="K383" s="47" t="s">
        <v>382</v>
      </c>
      <c r="L383" s="47" t="s">
        <v>382</v>
      </c>
    </row>
    <row r="384" spans="1:12" s="15" customFormat="1" ht="12.75" customHeight="1" x14ac:dyDescent="0.2">
      <c r="A384" s="48" t="s">
        <v>383</v>
      </c>
      <c r="B384" s="47" t="s">
        <v>382</v>
      </c>
      <c r="C384" s="47" t="s">
        <v>382</v>
      </c>
      <c r="D384" s="47" t="s">
        <v>382</v>
      </c>
      <c r="E384" s="47" t="s">
        <v>382</v>
      </c>
      <c r="F384" s="47" t="s">
        <v>382</v>
      </c>
      <c r="G384" s="47" t="s">
        <v>382</v>
      </c>
      <c r="H384" s="47" t="s">
        <v>382</v>
      </c>
      <c r="I384" s="47" t="s">
        <v>382</v>
      </c>
      <c r="J384" s="47" t="s">
        <v>382</v>
      </c>
      <c r="K384" s="47" t="s">
        <v>382</v>
      </c>
      <c r="L384" s="47" t="s">
        <v>382</v>
      </c>
    </row>
    <row r="385" spans="1:12" s="15" customFormat="1" ht="12.75" customHeight="1" x14ac:dyDescent="0.2">
      <c r="A385" s="48" t="s">
        <v>384</v>
      </c>
      <c r="B385" s="47" t="s">
        <v>385</v>
      </c>
      <c r="C385" s="47" t="s">
        <v>386</v>
      </c>
      <c r="D385" s="47" t="s">
        <v>385</v>
      </c>
      <c r="E385" s="182" t="s">
        <v>385</v>
      </c>
      <c r="F385" s="47" t="s">
        <v>385</v>
      </c>
      <c r="G385" s="47" t="s">
        <v>385</v>
      </c>
      <c r="H385" s="47" t="s">
        <v>385</v>
      </c>
      <c r="I385" s="47" t="s">
        <v>386</v>
      </c>
      <c r="J385" s="47" t="s">
        <v>385</v>
      </c>
      <c r="K385" s="47" t="s">
        <v>386</v>
      </c>
      <c r="L385" s="182" t="s">
        <v>385</v>
      </c>
    </row>
    <row r="386" spans="1:12" s="15" customFormat="1" ht="12.75" customHeight="1" x14ac:dyDescent="0.2">
      <c r="A386" s="48" t="s">
        <v>387</v>
      </c>
      <c r="B386" s="183">
        <v>125000000</v>
      </c>
      <c r="C386" s="183">
        <v>1000000000</v>
      </c>
      <c r="D386" s="183">
        <v>53000000</v>
      </c>
      <c r="E386" s="183">
        <v>100000000</v>
      </c>
      <c r="F386" s="183">
        <v>30000000</v>
      </c>
      <c r="G386" s="183">
        <v>30000000</v>
      </c>
      <c r="H386" s="183">
        <v>88000000</v>
      </c>
      <c r="I386" s="183">
        <v>750000000</v>
      </c>
      <c r="J386" s="183">
        <v>47000000</v>
      </c>
      <c r="K386" s="183">
        <v>75000000</v>
      </c>
      <c r="L386" s="183">
        <v>108000000</v>
      </c>
    </row>
    <row r="387" spans="1:12" s="15" customFormat="1" ht="12.75" customHeight="1" x14ac:dyDescent="0.2">
      <c r="A387" s="48" t="s">
        <v>388</v>
      </c>
      <c r="B387" s="183">
        <v>125000000</v>
      </c>
      <c r="C387" s="183">
        <v>1000000000</v>
      </c>
      <c r="D387" s="183">
        <v>53000000</v>
      </c>
      <c r="E387" s="183">
        <v>100000000</v>
      </c>
      <c r="F387" s="183">
        <v>30000000</v>
      </c>
      <c r="G387" s="183">
        <v>30000000</v>
      </c>
      <c r="H387" s="183">
        <v>88000000</v>
      </c>
      <c r="I387" s="183">
        <v>750000000</v>
      </c>
      <c r="J387" s="183">
        <v>47000000</v>
      </c>
      <c r="K387" s="183">
        <v>75000000</v>
      </c>
      <c r="L387" s="183">
        <v>108000000</v>
      </c>
    </row>
    <row r="388" spans="1:12" s="15" customFormat="1" ht="12.75" customHeight="1" x14ac:dyDescent="0.2">
      <c r="A388" s="48" t="s">
        <v>389</v>
      </c>
      <c r="B388" s="184">
        <v>1.1598237067965669</v>
      </c>
      <c r="C388" s="184" t="s">
        <v>26</v>
      </c>
      <c r="D388" s="185">
        <v>1.1664528169835531</v>
      </c>
      <c r="E388" s="185">
        <v>1.1614401858304297</v>
      </c>
      <c r="F388" s="184">
        <v>1.1820330969267139</v>
      </c>
      <c r="G388" s="184">
        <v>1.195457262402869</v>
      </c>
      <c r="H388" s="184">
        <v>1.2026458208057726</v>
      </c>
      <c r="I388" s="184" t="s">
        <v>26</v>
      </c>
      <c r="J388" s="184">
        <v>1.1973180076628351</v>
      </c>
      <c r="K388" s="184" t="s">
        <v>26</v>
      </c>
      <c r="L388" s="185">
        <v>1.2012012012012012</v>
      </c>
    </row>
    <row r="389" spans="1:12" s="15" customFormat="1" ht="12.75" customHeight="1" x14ac:dyDescent="0.2">
      <c r="A389" s="48" t="s">
        <v>390</v>
      </c>
      <c r="B389" s="182" t="s">
        <v>391</v>
      </c>
      <c r="C389" s="47" t="s">
        <v>392</v>
      </c>
      <c r="D389" s="47" t="s">
        <v>391</v>
      </c>
      <c r="E389" s="182" t="s">
        <v>391</v>
      </c>
      <c r="F389" s="182" t="s">
        <v>391</v>
      </c>
      <c r="G389" s="182" t="s">
        <v>391</v>
      </c>
      <c r="H389" s="182" t="s">
        <v>391</v>
      </c>
      <c r="I389" s="182" t="s">
        <v>392</v>
      </c>
      <c r="J389" s="182" t="s">
        <v>391</v>
      </c>
      <c r="K389" s="182" t="s">
        <v>392</v>
      </c>
      <c r="L389" s="182" t="s">
        <v>391</v>
      </c>
    </row>
    <row r="390" spans="1:12" s="15" customFormat="1" ht="12.75" customHeight="1" x14ac:dyDescent="0.2">
      <c r="A390" s="48" t="s">
        <v>393</v>
      </c>
      <c r="B390" s="181">
        <v>47805</v>
      </c>
      <c r="C390" s="181">
        <v>46083</v>
      </c>
      <c r="D390" s="181">
        <v>46377</v>
      </c>
      <c r="E390" s="181">
        <v>46365</v>
      </c>
      <c r="F390" s="181">
        <v>46392</v>
      </c>
      <c r="G390" s="181">
        <v>46391</v>
      </c>
      <c r="H390" s="181">
        <v>48250</v>
      </c>
      <c r="I390" s="181">
        <v>47165</v>
      </c>
      <c r="J390" s="181">
        <v>46458</v>
      </c>
      <c r="K390" s="181">
        <v>46469</v>
      </c>
      <c r="L390" s="181">
        <v>47589</v>
      </c>
    </row>
    <row r="391" spans="1:12" s="15" customFormat="1" ht="12.75" customHeight="1" x14ac:dyDescent="0.2">
      <c r="A391" s="48" t="s">
        <v>394</v>
      </c>
      <c r="B391" s="181">
        <v>47805</v>
      </c>
      <c r="C391" s="181">
        <v>46448</v>
      </c>
      <c r="D391" s="181">
        <v>46377</v>
      </c>
      <c r="E391" s="181">
        <v>46365</v>
      </c>
      <c r="F391" s="181">
        <v>46392</v>
      </c>
      <c r="G391" s="181">
        <v>46391</v>
      </c>
      <c r="H391" s="181">
        <v>48250</v>
      </c>
      <c r="I391" s="181">
        <v>47530</v>
      </c>
      <c r="J391" s="181">
        <v>46458</v>
      </c>
      <c r="K391" s="181">
        <v>46835</v>
      </c>
      <c r="L391" s="181">
        <v>47589</v>
      </c>
    </row>
    <row r="392" spans="1:12" s="15" customFormat="1" ht="12.75" customHeight="1" x14ac:dyDescent="0.2">
      <c r="A392" s="48" t="s">
        <v>395</v>
      </c>
      <c r="B392" s="182" t="s">
        <v>26</v>
      </c>
      <c r="C392" s="182" t="s">
        <v>396</v>
      </c>
      <c r="D392" s="182" t="s">
        <v>26</v>
      </c>
      <c r="E392" s="182" t="s">
        <v>26</v>
      </c>
      <c r="F392" s="182" t="s">
        <v>26</v>
      </c>
      <c r="G392" s="182" t="s">
        <v>26</v>
      </c>
      <c r="H392" s="182" t="s">
        <v>26</v>
      </c>
      <c r="I392" s="182" t="s">
        <v>397</v>
      </c>
      <c r="J392" s="182" t="s">
        <v>26</v>
      </c>
      <c r="K392" s="182" t="s">
        <v>398</v>
      </c>
      <c r="L392" s="47" t="s">
        <v>26</v>
      </c>
    </row>
    <row r="393" spans="1:12" s="15" customFormat="1" ht="12.75" customHeight="1" x14ac:dyDescent="0.2">
      <c r="A393" s="48" t="s">
        <v>399</v>
      </c>
      <c r="B393" s="47" t="s">
        <v>26</v>
      </c>
      <c r="C393" s="47" t="s">
        <v>303</v>
      </c>
      <c r="D393" s="47" t="s">
        <v>26</v>
      </c>
      <c r="E393" s="182" t="s">
        <v>26</v>
      </c>
      <c r="F393" s="182" t="s">
        <v>26</v>
      </c>
      <c r="G393" s="182" t="s">
        <v>26</v>
      </c>
      <c r="H393" s="182" t="s">
        <v>26</v>
      </c>
      <c r="I393" s="182" t="s">
        <v>303</v>
      </c>
      <c r="J393" s="182" t="s">
        <v>26</v>
      </c>
      <c r="K393" s="182" t="s">
        <v>303</v>
      </c>
      <c r="L393" s="182" t="s">
        <v>26</v>
      </c>
    </row>
    <row r="394" spans="1:12" s="15" customFormat="1" ht="12.75" customHeight="1" x14ac:dyDescent="0.2">
      <c r="A394" s="48" t="s">
        <v>400</v>
      </c>
      <c r="B394" s="47" t="s">
        <v>401</v>
      </c>
      <c r="C394" s="47" t="s">
        <v>401</v>
      </c>
      <c r="D394" s="47" t="s">
        <v>401</v>
      </c>
      <c r="E394" s="47" t="s">
        <v>401</v>
      </c>
      <c r="F394" s="47" t="s">
        <v>401</v>
      </c>
      <c r="G394" s="47" t="s">
        <v>401</v>
      </c>
      <c r="H394" s="47" t="s">
        <v>401</v>
      </c>
      <c r="I394" s="47" t="s">
        <v>401</v>
      </c>
      <c r="J394" s="47" t="s">
        <v>401</v>
      </c>
      <c r="K394" s="47" t="s">
        <v>402</v>
      </c>
      <c r="L394" s="47" t="s">
        <v>401</v>
      </c>
    </row>
    <row r="395" spans="1:12" s="15" customFormat="1" ht="12.75" customHeight="1" x14ac:dyDescent="0.2">
      <c r="A395" s="48" t="s">
        <v>403</v>
      </c>
      <c r="B395" s="186" t="s">
        <v>404</v>
      </c>
      <c r="C395" s="186" t="s">
        <v>405</v>
      </c>
      <c r="D395" s="186" t="s">
        <v>406</v>
      </c>
      <c r="E395" s="186" t="s">
        <v>407</v>
      </c>
      <c r="F395" s="186" t="s">
        <v>408</v>
      </c>
      <c r="G395" s="186" t="s">
        <v>409</v>
      </c>
      <c r="H395" s="186" t="s">
        <v>410</v>
      </c>
      <c r="I395" s="186" t="s">
        <v>411</v>
      </c>
      <c r="J395" s="186" t="s">
        <v>412</v>
      </c>
      <c r="K395" s="186" t="s">
        <v>413</v>
      </c>
      <c r="L395" s="186" t="s">
        <v>414</v>
      </c>
    </row>
    <row r="396" spans="1:12" s="15" customFormat="1" ht="12.75" customHeight="1" x14ac:dyDescent="0.2">
      <c r="A396" s="48" t="s">
        <v>415</v>
      </c>
      <c r="B396" s="187">
        <v>4.2500000000000003E-2</v>
      </c>
      <c r="C396" s="187">
        <v>5.7500000000000002E-2</v>
      </c>
      <c r="D396" s="187">
        <v>4.53E-2</v>
      </c>
      <c r="E396" s="187">
        <v>4.5999999999999999E-2</v>
      </c>
      <c r="F396" s="187">
        <v>4.3400000000000001E-2</v>
      </c>
      <c r="G396" s="187">
        <v>4.3400000000000001E-2</v>
      </c>
      <c r="H396" s="187">
        <v>4.3700000000000003E-2</v>
      </c>
      <c r="I396" s="187">
        <v>5.2499999999999998E-2</v>
      </c>
      <c r="J396" s="187">
        <v>0.04</v>
      </c>
      <c r="K396" s="187" t="s">
        <v>416</v>
      </c>
      <c r="L396" s="187">
        <v>3.7499999999999999E-2</v>
      </c>
    </row>
    <row r="397" spans="1:12" s="15" customFormat="1" ht="12.75" customHeight="1" x14ac:dyDescent="0.2">
      <c r="A397" s="48" t="s">
        <v>417</v>
      </c>
      <c r="B397" s="188" t="s">
        <v>26</v>
      </c>
      <c r="C397" s="188" t="s">
        <v>418</v>
      </c>
      <c r="D397" s="188" t="s">
        <v>26</v>
      </c>
      <c r="E397" s="188" t="s">
        <v>26</v>
      </c>
      <c r="F397" s="188" t="s">
        <v>26</v>
      </c>
      <c r="G397" s="188" t="s">
        <v>26</v>
      </c>
      <c r="H397" s="188" t="s">
        <v>26</v>
      </c>
      <c r="I397" s="188" t="s">
        <v>419</v>
      </c>
      <c r="J397" s="188" t="s">
        <v>26</v>
      </c>
      <c r="K397" s="188" t="s">
        <v>420</v>
      </c>
      <c r="L397" s="188" t="s">
        <v>26</v>
      </c>
    </row>
    <row r="398" spans="1:12" s="15" customFormat="1" ht="12.75" customHeight="1" x14ac:dyDescent="0.2">
      <c r="A398" s="48" t="s">
        <v>421</v>
      </c>
      <c r="B398" s="182" t="s">
        <v>422</v>
      </c>
      <c r="C398" s="47" t="s">
        <v>422</v>
      </c>
      <c r="D398" s="47" t="s">
        <v>422</v>
      </c>
      <c r="E398" s="47" t="s">
        <v>422</v>
      </c>
      <c r="F398" s="47" t="s">
        <v>422</v>
      </c>
      <c r="G398" s="47" t="s">
        <v>422</v>
      </c>
      <c r="H398" s="182" t="s">
        <v>422</v>
      </c>
      <c r="I398" s="47" t="s">
        <v>422</v>
      </c>
      <c r="J398" s="47" t="s">
        <v>422</v>
      </c>
      <c r="K398" s="47" t="s">
        <v>26</v>
      </c>
      <c r="L398" s="47" t="s">
        <v>422</v>
      </c>
    </row>
    <row r="399" spans="1:12" s="15" customFormat="1" ht="12.75" customHeight="1" x14ac:dyDescent="0.2">
      <c r="A399" s="48" t="s">
        <v>423</v>
      </c>
      <c r="B399" s="47" t="s">
        <v>386</v>
      </c>
      <c r="C399" s="47" t="s">
        <v>386</v>
      </c>
      <c r="D399" s="47" t="s">
        <v>386</v>
      </c>
      <c r="E399" s="47" t="s">
        <v>386</v>
      </c>
      <c r="F399" s="47" t="s">
        <v>386</v>
      </c>
      <c r="G399" s="47" t="s">
        <v>386</v>
      </c>
      <c r="H399" s="47" t="s">
        <v>386</v>
      </c>
      <c r="I399" s="47" t="s">
        <v>386</v>
      </c>
      <c r="J399" s="47" t="s">
        <v>386</v>
      </c>
      <c r="K399" s="47" t="s">
        <v>26</v>
      </c>
      <c r="L399" s="47" t="s">
        <v>386</v>
      </c>
    </row>
    <row r="400" spans="1:12" s="15" customFormat="1" ht="12.75" customHeight="1" x14ac:dyDescent="0.2">
      <c r="A400" s="48" t="s">
        <v>424</v>
      </c>
      <c r="B400" s="183">
        <v>107775000</v>
      </c>
      <c r="C400" s="183">
        <v>1000000000</v>
      </c>
      <c r="D400" s="183">
        <v>45436900</v>
      </c>
      <c r="E400" s="183">
        <v>86100000</v>
      </c>
      <c r="F400" s="183">
        <v>25380000</v>
      </c>
      <c r="G400" s="183">
        <v>25095000.000000004</v>
      </c>
      <c r="H400" s="183">
        <v>73172000</v>
      </c>
      <c r="I400" s="183">
        <v>750000000</v>
      </c>
      <c r="J400" s="183">
        <v>39254400</v>
      </c>
      <c r="K400" s="183" t="s">
        <v>26</v>
      </c>
      <c r="L400" s="183">
        <v>89910000</v>
      </c>
    </row>
    <row r="401" spans="1:12" s="15" customFormat="1" ht="12.75" customHeight="1" x14ac:dyDescent="0.2">
      <c r="A401" s="48" t="s">
        <v>425</v>
      </c>
      <c r="B401" s="181">
        <v>47805</v>
      </c>
      <c r="C401" s="181">
        <v>46448</v>
      </c>
      <c r="D401" s="181">
        <v>46377</v>
      </c>
      <c r="E401" s="181">
        <v>46365</v>
      </c>
      <c r="F401" s="181">
        <v>46392</v>
      </c>
      <c r="G401" s="181">
        <v>46391</v>
      </c>
      <c r="H401" s="181">
        <v>48250</v>
      </c>
      <c r="I401" s="181">
        <v>47530</v>
      </c>
      <c r="J401" s="181">
        <v>46458</v>
      </c>
      <c r="K401" s="181" t="s">
        <v>26</v>
      </c>
      <c r="L401" s="181">
        <v>47589</v>
      </c>
    </row>
    <row r="402" spans="1:12" s="15" customFormat="1" ht="12.75" customHeight="1" x14ac:dyDescent="0.2">
      <c r="A402" s="48" t="s">
        <v>426</v>
      </c>
      <c r="B402" s="187">
        <v>4.2500000000000003E-2</v>
      </c>
      <c r="C402" s="187">
        <v>5.7500000000000002E-2</v>
      </c>
      <c r="D402" s="187">
        <v>4.53E-2</v>
      </c>
      <c r="E402" s="187">
        <v>4.5999999999999999E-2</v>
      </c>
      <c r="F402" s="187">
        <v>4.3400000000000001E-2</v>
      </c>
      <c r="G402" s="187">
        <v>4.3400000000000001E-2</v>
      </c>
      <c r="H402" s="187">
        <v>4.3700000000000003E-2</v>
      </c>
      <c r="I402" s="187">
        <v>5.2499999999999998E-2</v>
      </c>
      <c r="J402" s="187">
        <v>0.04</v>
      </c>
      <c r="K402" s="187" t="s">
        <v>26</v>
      </c>
      <c r="L402" s="187">
        <v>3.7499999999999999E-2</v>
      </c>
    </row>
    <row r="403" spans="1:12" s="15" customFormat="1" ht="12.75" customHeight="1" x14ac:dyDescent="0.2">
      <c r="A403" s="48" t="s">
        <v>427</v>
      </c>
      <c r="B403" s="187" t="s">
        <v>428</v>
      </c>
      <c r="C403" s="187" t="s">
        <v>429</v>
      </c>
      <c r="D403" s="187" t="s">
        <v>430</v>
      </c>
      <c r="E403" s="187" t="s">
        <v>431</v>
      </c>
      <c r="F403" s="187" t="s">
        <v>432</v>
      </c>
      <c r="G403" s="187" t="s">
        <v>433</v>
      </c>
      <c r="H403" s="187" t="s">
        <v>434</v>
      </c>
      <c r="I403" s="187" t="s">
        <v>435</v>
      </c>
      <c r="J403" s="187" t="s">
        <v>436</v>
      </c>
      <c r="K403" s="188" t="s">
        <v>26</v>
      </c>
      <c r="L403" s="187" t="s">
        <v>437</v>
      </c>
    </row>
    <row r="404" spans="1:12" s="15" customFormat="1" ht="12.75" customHeight="1" x14ac:dyDescent="0.2">
      <c r="A404" s="48" t="s">
        <v>438</v>
      </c>
      <c r="B404" s="189" t="s">
        <v>23</v>
      </c>
      <c r="C404" s="189" t="s">
        <v>23</v>
      </c>
      <c r="D404" s="189" t="s">
        <v>23</v>
      </c>
      <c r="E404" s="189" t="s">
        <v>23</v>
      </c>
      <c r="F404" s="189" t="s">
        <v>23</v>
      </c>
      <c r="G404" s="189" t="s">
        <v>23</v>
      </c>
      <c r="H404" s="189" t="s">
        <v>23</v>
      </c>
      <c r="I404" s="189" t="s">
        <v>23</v>
      </c>
      <c r="J404" s="189" t="s">
        <v>23</v>
      </c>
      <c r="K404" s="189" t="s">
        <v>26</v>
      </c>
      <c r="L404" s="189" t="s">
        <v>23</v>
      </c>
    </row>
    <row r="405" spans="1:12" s="15" customFormat="1" ht="12.75" customHeight="1" x14ac:dyDescent="0.2">
      <c r="A405" s="14"/>
      <c r="B405" s="68"/>
      <c r="C405" s="68"/>
      <c r="D405" s="68"/>
      <c r="E405" s="68"/>
      <c r="F405" s="14"/>
      <c r="G405" s="14"/>
      <c r="H405" s="14"/>
      <c r="I405" s="14"/>
    </row>
    <row r="406" spans="1:12" s="15" customFormat="1" ht="12.75" customHeight="1" x14ac:dyDescent="0.2">
      <c r="A406" s="48" t="s">
        <v>368</v>
      </c>
      <c r="B406" s="180" t="s">
        <v>439</v>
      </c>
      <c r="C406" s="180" t="s">
        <v>440</v>
      </c>
      <c r="D406" s="180" t="s">
        <v>441</v>
      </c>
      <c r="E406" s="180" t="s">
        <v>442</v>
      </c>
      <c r="F406" s="180" t="s">
        <v>443</v>
      </c>
      <c r="G406" s="190" t="s">
        <v>444</v>
      </c>
      <c r="H406" s="180" t="s">
        <v>445</v>
      </c>
      <c r="I406" s="180" t="s">
        <v>446</v>
      </c>
      <c r="J406" s="180" t="s">
        <v>447</v>
      </c>
      <c r="K406" s="180" t="s">
        <v>448</v>
      </c>
      <c r="L406" s="180" t="s">
        <v>449</v>
      </c>
    </row>
    <row r="407" spans="1:12" s="15" customFormat="1" ht="12.75" customHeight="1" x14ac:dyDescent="0.2">
      <c r="A407" s="48" t="s">
        <v>380</v>
      </c>
      <c r="B407" s="181">
        <v>41017</v>
      </c>
      <c r="C407" s="181">
        <v>41044</v>
      </c>
      <c r="D407" s="181">
        <v>41068</v>
      </c>
      <c r="E407" s="181">
        <v>41068</v>
      </c>
      <c r="F407" s="181">
        <v>43845</v>
      </c>
      <c r="G407" s="191">
        <v>43873</v>
      </c>
      <c r="H407" s="181">
        <v>44642</v>
      </c>
      <c r="I407" s="181">
        <v>44713</v>
      </c>
      <c r="J407" s="181">
        <v>44658</v>
      </c>
      <c r="K407" s="181">
        <v>44713</v>
      </c>
      <c r="L407" s="181">
        <v>44938</v>
      </c>
    </row>
    <row r="408" spans="1:12" s="15" customFormat="1" ht="12.75" customHeight="1" x14ac:dyDescent="0.2">
      <c r="A408" s="48" t="s">
        <v>381</v>
      </c>
      <c r="B408" s="47" t="s">
        <v>382</v>
      </c>
      <c r="C408" s="47" t="s">
        <v>382</v>
      </c>
      <c r="D408" s="47" t="s">
        <v>382</v>
      </c>
      <c r="E408" s="47" t="s">
        <v>382</v>
      </c>
      <c r="F408" s="47" t="s">
        <v>382</v>
      </c>
      <c r="G408" s="192" t="s">
        <v>382</v>
      </c>
      <c r="H408" s="47" t="s">
        <v>382</v>
      </c>
      <c r="I408" s="47" t="s">
        <v>382</v>
      </c>
      <c r="J408" s="47" t="s">
        <v>382</v>
      </c>
      <c r="K408" s="47" t="s">
        <v>382</v>
      </c>
      <c r="L408" s="47" t="s">
        <v>382</v>
      </c>
    </row>
    <row r="409" spans="1:12" s="15" customFormat="1" ht="12.75" customHeight="1" x14ac:dyDescent="0.2">
      <c r="A409" s="48" t="s">
        <v>383</v>
      </c>
      <c r="B409" s="47" t="s">
        <v>382</v>
      </c>
      <c r="C409" s="47" t="s">
        <v>382</v>
      </c>
      <c r="D409" s="47" t="s">
        <v>382</v>
      </c>
      <c r="E409" s="47" t="s">
        <v>382</v>
      </c>
      <c r="F409" s="47" t="s">
        <v>382</v>
      </c>
      <c r="G409" s="192" t="s">
        <v>382</v>
      </c>
      <c r="H409" s="47" t="s">
        <v>382</v>
      </c>
      <c r="I409" s="47" t="s">
        <v>382</v>
      </c>
      <c r="J409" s="47" t="s">
        <v>382</v>
      </c>
      <c r="K409" s="47" t="s">
        <v>382</v>
      </c>
      <c r="L409" s="47" t="s">
        <v>382</v>
      </c>
    </row>
    <row r="410" spans="1:12" s="15" customFormat="1" ht="12.75" customHeight="1" x14ac:dyDescent="0.2">
      <c r="A410" s="48" t="s">
        <v>384</v>
      </c>
      <c r="B410" s="182" t="s">
        <v>385</v>
      </c>
      <c r="C410" s="182" t="s">
        <v>385</v>
      </c>
      <c r="D410" s="47" t="s">
        <v>385</v>
      </c>
      <c r="E410" s="47" t="s">
        <v>385</v>
      </c>
      <c r="F410" s="47" t="s">
        <v>385</v>
      </c>
      <c r="G410" s="47" t="s">
        <v>386</v>
      </c>
      <c r="H410" s="47" t="s">
        <v>386</v>
      </c>
      <c r="I410" s="47" t="s">
        <v>386</v>
      </c>
      <c r="J410" s="47" t="s">
        <v>385</v>
      </c>
      <c r="K410" s="47" t="s">
        <v>450</v>
      </c>
      <c r="L410" s="47" t="s">
        <v>386</v>
      </c>
    </row>
    <row r="411" spans="1:12" s="15" customFormat="1" ht="12.75" customHeight="1" x14ac:dyDescent="0.2">
      <c r="A411" s="48" t="s">
        <v>387</v>
      </c>
      <c r="B411" s="183">
        <v>50000000</v>
      </c>
      <c r="C411" s="183">
        <v>45000000</v>
      </c>
      <c r="D411" s="183">
        <v>35000000</v>
      </c>
      <c r="E411" s="183">
        <v>40000000</v>
      </c>
      <c r="F411" s="183">
        <v>1250000000</v>
      </c>
      <c r="G411" s="183">
        <v>1000000000</v>
      </c>
      <c r="H411" s="183">
        <v>1500000000</v>
      </c>
      <c r="I411" s="183">
        <v>300000000</v>
      </c>
      <c r="J411" s="183">
        <v>1750000000</v>
      </c>
      <c r="K411" s="183">
        <v>1000000000</v>
      </c>
      <c r="L411" s="183">
        <v>1500000000</v>
      </c>
    </row>
    <row r="412" spans="1:12" s="15" customFormat="1" ht="12.75" customHeight="1" x14ac:dyDescent="0.2">
      <c r="A412" s="48" t="s">
        <v>388</v>
      </c>
      <c r="B412" s="183">
        <v>50000000</v>
      </c>
      <c r="C412" s="183">
        <v>45000000</v>
      </c>
      <c r="D412" s="183">
        <v>35000000</v>
      </c>
      <c r="E412" s="183">
        <v>40000000</v>
      </c>
      <c r="F412" s="183">
        <v>1250000000</v>
      </c>
      <c r="G412" s="183">
        <v>1000000000</v>
      </c>
      <c r="H412" s="183">
        <v>1500000000</v>
      </c>
      <c r="I412" s="183">
        <v>300000000</v>
      </c>
      <c r="J412" s="183">
        <v>1750000000</v>
      </c>
      <c r="K412" s="183">
        <v>1000000000</v>
      </c>
      <c r="L412" s="183">
        <v>1500000000</v>
      </c>
    </row>
    <row r="413" spans="1:12" s="15" customFormat="1" ht="12.75" customHeight="1" x14ac:dyDescent="0.2">
      <c r="A413" s="48" t="s">
        <v>389</v>
      </c>
      <c r="B413" s="185">
        <v>1.1999040076793857</v>
      </c>
      <c r="C413" s="185">
        <v>1.2448649321548613</v>
      </c>
      <c r="D413" s="184">
        <v>1.2468827930174562</v>
      </c>
      <c r="E413" s="184">
        <v>1.2468827930174562</v>
      </c>
      <c r="F413" s="184">
        <v>1.1786892975011787</v>
      </c>
      <c r="G413" s="193">
        <v>1</v>
      </c>
      <c r="H413" s="184">
        <v>1</v>
      </c>
      <c r="I413" s="184">
        <v>1</v>
      </c>
      <c r="J413" s="184">
        <v>1.1829000000000001</v>
      </c>
      <c r="K413" s="184">
        <v>1.2537999999568443</v>
      </c>
      <c r="L413" s="184" t="s">
        <v>26</v>
      </c>
    </row>
    <row r="414" spans="1:12" s="15" customFormat="1" ht="12.75" customHeight="1" x14ac:dyDescent="0.2">
      <c r="A414" s="48" t="s">
        <v>390</v>
      </c>
      <c r="B414" s="182" t="s">
        <v>391</v>
      </c>
      <c r="C414" s="182" t="s">
        <v>391</v>
      </c>
      <c r="D414" s="182" t="s">
        <v>391</v>
      </c>
      <c r="E414" s="182" t="s">
        <v>391</v>
      </c>
      <c r="F414" s="182" t="s">
        <v>392</v>
      </c>
      <c r="G414" s="192" t="s">
        <v>392</v>
      </c>
      <c r="H414" s="182" t="s">
        <v>392</v>
      </c>
      <c r="I414" s="182" t="s">
        <v>392</v>
      </c>
      <c r="J414" s="182" t="s">
        <v>392</v>
      </c>
      <c r="K414" s="47" t="s">
        <v>392</v>
      </c>
      <c r="L414" s="47" t="s">
        <v>392</v>
      </c>
    </row>
    <row r="415" spans="1:12" s="15" customFormat="1" ht="12.75" customHeight="1" x14ac:dyDescent="0.2">
      <c r="A415" s="48" t="s">
        <v>393</v>
      </c>
      <c r="B415" s="181">
        <v>46861</v>
      </c>
      <c r="C415" s="181">
        <v>46522</v>
      </c>
      <c r="D415" s="181">
        <v>46912</v>
      </c>
      <c r="E415" s="181">
        <v>47277</v>
      </c>
      <c r="F415" s="181">
        <v>46399</v>
      </c>
      <c r="G415" s="191">
        <v>46430</v>
      </c>
      <c r="H415" s="181">
        <v>46093</v>
      </c>
      <c r="I415" s="181">
        <v>46093</v>
      </c>
      <c r="J415" s="181">
        <v>46458</v>
      </c>
      <c r="K415" s="181">
        <v>46185</v>
      </c>
      <c r="L415" s="181">
        <v>46764</v>
      </c>
    </row>
    <row r="416" spans="1:12" s="15" customFormat="1" ht="12.75" customHeight="1" x14ac:dyDescent="0.2">
      <c r="A416" s="48" t="s">
        <v>394</v>
      </c>
      <c r="B416" s="181">
        <v>46861</v>
      </c>
      <c r="C416" s="181">
        <v>46522</v>
      </c>
      <c r="D416" s="181">
        <v>46912</v>
      </c>
      <c r="E416" s="181">
        <v>47277</v>
      </c>
      <c r="F416" s="181">
        <v>46764</v>
      </c>
      <c r="G416" s="191">
        <v>46795</v>
      </c>
      <c r="H416" s="181">
        <v>46458</v>
      </c>
      <c r="I416" s="181">
        <v>46458</v>
      </c>
      <c r="J416" s="181">
        <v>46824</v>
      </c>
      <c r="K416" s="181">
        <v>46550</v>
      </c>
      <c r="L416" s="181">
        <v>47130</v>
      </c>
    </row>
    <row r="417" spans="1:12" s="15" customFormat="1" ht="12.75" customHeight="1" x14ac:dyDescent="0.2">
      <c r="A417" s="48" t="s">
        <v>395</v>
      </c>
      <c r="B417" s="182" t="s">
        <v>26</v>
      </c>
      <c r="C417" s="182" t="s">
        <v>26</v>
      </c>
      <c r="D417" s="182" t="s">
        <v>26</v>
      </c>
      <c r="E417" s="182" t="s">
        <v>26</v>
      </c>
      <c r="F417" s="182" t="s">
        <v>451</v>
      </c>
      <c r="G417" s="192" t="s">
        <v>452</v>
      </c>
      <c r="H417" s="47" t="s">
        <v>453</v>
      </c>
      <c r="I417" s="47" t="s">
        <v>453</v>
      </c>
      <c r="J417" s="47" t="s">
        <v>454</v>
      </c>
      <c r="K417" s="47" t="s">
        <v>455</v>
      </c>
      <c r="L417" s="47" t="s">
        <v>456</v>
      </c>
    </row>
    <row r="418" spans="1:12" s="15" customFormat="1" ht="12.75" customHeight="1" x14ac:dyDescent="0.2">
      <c r="A418" s="48" t="s">
        <v>399</v>
      </c>
      <c r="B418" s="182" t="s">
        <v>26</v>
      </c>
      <c r="C418" s="182" t="s">
        <v>26</v>
      </c>
      <c r="D418" s="182" t="s">
        <v>26</v>
      </c>
      <c r="E418" s="182" t="s">
        <v>26</v>
      </c>
      <c r="F418" s="182" t="s">
        <v>303</v>
      </c>
      <c r="G418" s="47" t="s">
        <v>303</v>
      </c>
      <c r="H418" s="182" t="s">
        <v>303</v>
      </c>
      <c r="I418" s="182" t="s">
        <v>303</v>
      </c>
      <c r="J418" s="182" t="s">
        <v>303</v>
      </c>
      <c r="K418" s="182" t="s">
        <v>303</v>
      </c>
      <c r="L418" s="182" t="s">
        <v>303</v>
      </c>
    </row>
    <row r="419" spans="1:12" s="15" customFormat="1" ht="12.75" customHeight="1" x14ac:dyDescent="0.2">
      <c r="A419" s="48" t="s">
        <v>400</v>
      </c>
      <c r="B419" s="182" t="s">
        <v>401</v>
      </c>
      <c r="C419" s="182" t="s">
        <v>401</v>
      </c>
      <c r="D419" s="47" t="s">
        <v>401</v>
      </c>
      <c r="E419" s="47" t="s">
        <v>401</v>
      </c>
      <c r="F419" s="47" t="s">
        <v>401</v>
      </c>
      <c r="G419" s="192" t="s">
        <v>402</v>
      </c>
      <c r="H419" s="47" t="s">
        <v>402</v>
      </c>
      <c r="I419" s="47" t="s">
        <v>402</v>
      </c>
      <c r="J419" s="47" t="s">
        <v>401</v>
      </c>
      <c r="K419" s="47" t="s">
        <v>457</v>
      </c>
      <c r="L419" s="47" t="s">
        <v>402</v>
      </c>
    </row>
    <row r="420" spans="1:12" s="15" customFormat="1" ht="12.75" customHeight="1" x14ac:dyDescent="0.2">
      <c r="A420" s="48" t="s">
        <v>403</v>
      </c>
      <c r="B420" s="186" t="s">
        <v>458</v>
      </c>
      <c r="C420" s="186" t="s">
        <v>459</v>
      </c>
      <c r="D420" s="186" t="s">
        <v>460</v>
      </c>
      <c r="E420" s="186" t="s">
        <v>460</v>
      </c>
      <c r="F420" s="186" t="s">
        <v>461</v>
      </c>
      <c r="G420" s="194" t="s">
        <v>462</v>
      </c>
      <c r="H420" s="195" t="s">
        <v>463</v>
      </c>
      <c r="I420" s="195" t="s">
        <v>463</v>
      </c>
      <c r="J420" s="195" t="s">
        <v>464</v>
      </c>
      <c r="K420" s="195" t="s">
        <v>465</v>
      </c>
      <c r="L420" s="195" t="s">
        <v>466</v>
      </c>
    </row>
    <row r="421" spans="1:12" s="15" customFormat="1" ht="12.75" customHeight="1" x14ac:dyDescent="0.2">
      <c r="A421" s="48" t="s">
        <v>415</v>
      </c>
      <c r="B421" s="188">
        <v>3.7499999999999999E-2</v>
      </c>
      <c r="C421" s="188">
        <v>3.5000000000000003E-2</v>
      </c>
      <c r="D421" s="187">
        <v>3.3399999999999999E-2</v>
      </c>
      <c r="E421" s="187">
        <v>3.3625000000000002E-2</v>
      </c>
      <c r="F421" s="196">
        <v>5.0000000000000001E-4</v>
      </c>
      <c r="G421" s="197" t="s">
        <v>467</v>
      </c>
      <c r="H421" s="187" t="s">
        <v>468</v>
      </c>
      <c r="I421" s="187" t="s">
        <v>468</v>
      </c>
      <c r="J421" s="187">
        <v>1.125E-2</v>
      </c>
      <c r="K421" s="197">
        <v>3.2129999999999999E-2</v>
      </c>
      <c r="L421" s="187" t="s">
        <v>469</v>
      </c>
    </row>
    <row r="422" spans="1:12" s="15" customFormat="1" ht="12.75" customHeight="1" x14ac:dyDescent="0.2">
      <c r="A422" s="48" t="s">
        <v>417</v>
      </c>
      <c r="B422" s="188" t="s">
        <v>26</v>
      </c>
      <c r="C422" s="188" t="s">
        <v>26</v>
      </c>
      <c r="D422" s="188" t="s">
        <v>26</v>
      </c>
      <c r="E422" s="188" t="s">
        <v>26</v>
      </c>
      <c r="F422" s="188" t="s">
        <v>470</v>
      </c>
      <c r="G422" s="197" t="s">
        <v>467</v>
      </c>
      <c r="H422" s="187" t="s">
        <v>468</v>
      </c>
      <c r="I422" s="187" t="s">
        <v>468</v>
      </c>
      <c r="J422" s="187" t="s">
        <v>471</v>
      </c>
      <c r="K422" s="47" t="s">
        <v>472</v>
      </c>
      <c r="L422" s="187" t="s">
        <v>469</v>
      </c>
    </row>
    <row r="423" spans="1:12" s="15" customFormat="1" ht="12.75" customHeight="1" x14ac:dyDescent="0.2">
      <c r="A423" s="48" t="s">
        <v>421</v>
      </c>
      <c r="B423" s="182" t="s">
        <v>422</v>
      </c>
      <c r="C423" s="182" t="s">
        <v>422</v>
      </c>
      <c r="D423" s="47" t="s">
        <v>422</v>
      </c>
      <c r="E423" s="47" t="s">
        <v>422</v>
      </c>
      <c r="F423" s="47" t="s">
        <v>422</v>
      </c>
      <c r="G423" s="47" t="s">
        <v>26</v>
      </c>
      <c r="H423" s="47" t="s">
        <v>26</v>
      </c>
      <c r="I423" s="47" t="s">
        <v>26</v>
      </c>
      <c r="J423" s="47" t="s">
        <v>422</v>
      </c>
      <c r="K423" s="47" t="s">
        <v>422</v>
      </c>
      <c r="L423" s="47" t="s">
        <v>26</v>
      </c>
    </row>
    <row r="424" spans="1:12" s="15" customFormat="1" ht="12.75" customHeight="1" x14ac:dyDescent="0.2">
      <c r="A424" s="48" t="s">
        <v>423</v>
      </c>
      <c r="B424" s="182" t="s">
        <v>386</v>
      </c>
      <c r="C424" s="182" t="s">
        <v>386</v>
      </c>
      <c r="D424" s="47" t="s">
        <v>386</v>
      </c>
      <c r="E424" s="47" t="s">
        <v>386</v>
      </c>
      <c r="F424" s="47" t="s">
        <v>386</v>
      </c>
      <c r="G424" s="47" t="s">
        <v>26</v>
      </c>
      <c r="H424" s="47" t="s">
        <v>26</v>
      </c>
      <c r="I424" s="47" t="s">
        <v>26</v>
      </c>
      <c r="J424" s="47" t="s">
        <v>386</v>
      </c>
      <c r="K424" s="47" t="s">
        <v>386</v>
      </c>
      <c r="L424" s="47" t="s">
        <v>26</v>
      </c>
    </row>
    <row r="425" spans="1:12" s="15" customFormat="1" ht="12.75" customHeight="1" x14ac:dyDescent="0.2">
      <c r="A425" s="48" t="s">
        <v>424</v>
      </c>
      <c r="B425" s="198">
        <v>41670000</v>
      </c>
      <c r="C425" s="198">
        <v>36148500</v>
      </c>
      <c r="D425" s="183">
        <v>28070000.000000004</v>
      </c>
      <c r="E425" s="183">
        <v>32080000.000000004</v>
      </c>
      <c r="F425" s="183">
        <v>1060500000</v>
      </c>
      <c r="G425" s="183" t="s">
        <v>26</v>
      </c>
      <c r="H425" s="183" t="s">
        <v>26</v>
      </c>
      <c r="I425" s="183" t="s">
        <v>26</v>
      </c>
      <c r="J425" s="183">
        <v>1479414997.04</v>
      </c>
      <c r="K425" s="183">
        <v>797575370.89999998</v>
      </c>
      <c r="L425" s="183" t="s">
        <v>26</v>
      </c>
    </row>
    <row r="426" spans="1:12" s="15" customFormat="1" ht="12.75" customHeight="1" x14ac:dyDescent="0.2">
      <c r="A426" s="48" t="s">
        <v>425</v>
      </c>
      <c r="B426" s="199">
        <v>46861</v>
      </c>
      <c r="C426" s="199">
        <v>46522</v>
      </c>
      <c r="D426" s="181">
        <v>46912</v>
      </c>
      <c r="E426" s="181">
        <v>47277</v>
      </c>
      <c r="F426" s="181">
        <v>46519</v>
      </c>
      <c r="G426" s="191" t="s">
        <v>26</v>
      </c>
      <c r="H426" s="181" t="s">
        <v>26</v>
      </c>
      <c r="I426" s="181" t="s">
        <v>26</v>
      </c>
      <c r="J426" s="181">
        <v>46458</v>
      </c>
      <c r="K426" s="181">
        <v>46185</v>
      </c>
      <c r="L426" s="181" t="s">
        <v>26</v>
      </c>
    </row>
    <row r="427" spans="1:12" s="15" customFormat="1" ht="12.75" customHeight="1" x14ac:dyDescent="0.2">
      <c r="A427" s="48" t="s">
        <v>426</v>
      </c>
      <c r="B427" s="188">
        <v>3.7499999999999999E-2</v>
      </c>
      <c r="C427" s="188">
        <v>3.5000000000000003E-2</v>
      </c>
      <c r="D427" s="187">
        <v>3.3399999999999999E-2</v>
      </c>
      <c r="E427" s="187">
        <v>3.3625000000000002E-2</v>
      </c>
      <c r="F427" s="196">
        <v>5.0000000000000001E-4</v>
      </c>
      <c r="G427" s="197" t="s">
        <v>26</v>
      </c>
      <c r="H427" s="187" t="s">
        <v>26</v>
      </c>
      <c r="I427" s="187" t="s">
        <v>26</v>
      </c>
      <c r="J427" s="187">
        <v>1.125E-2</v>
      </c>
      <c r="K427" s="197">
        <v>3.2129999999999999E-2</v>
      </c>
      <c r="L427" s="187" t="s">
        <v>26</v>
      </c>
    </row>
    <row r="428" spans="1:12" s="15" customFormat="1" ht="12.75" customHeight="1" x14ac:dyDescent="0.2">
      <c r="A428" s="48" t="s">
        <v>427</v>
      </c>
      <c r="B428" s="187" t="s">
        <v>473</v>
      </c>
      <c r="C428" s="187" t="s">
        <v>474</v>
      </c>
      <c r="D428" s="187" t="s">
        <v>475</v>
      </c>
      <c r="E428" s="187" t="s">
        <v>475</v>
      </c>
      <c r="F428" s="187" t="s">
        <v>476</v>
      </c>
      <c r="G428" s="187" t="s">
        <v>26</v>
      </c>
      <c r="H428" s="187" t="s">
        <v>26</v>
      </c>
      <c r="I428" s="187" t="s">
        <v>26</v>
      </c>
      <c r="J428" s="187" t="s">
        <v>477</v>
      </c>
      <c r="K428" s="187" t="s">
        <v>478</v>
      </c>
      <c r="L428" s="187" t="s">
        <v>26</v>
      </c>
    </row>
    <row r="429" spans="1:12" s="15" customFormat="1" ht="12.75" customHeight="1" x14ac:dyDescent="0.2">
      <c r="A429" s="48" t="s">
        <v>438</v>
      </c>
      <c r="B429" s="200" t="s">
        <v>23</v>
      </c>
      <c r="C429" s="200" t="s">
        <v>23</v>
      </c>
      <c r="D429" s="189" t="s">
        <v>23</v>
      </c>
      <c r="E429" s="189" t="s">
        <v>23</v>
      </c>
      <c r="F429" s="189" t="s">
        <v>23</v>
      </c>
      <c r="G429" s="183" t="s">
        <v>26</v>
      </c>
      <c r="H429" s="189" t="s">
        <v>26</v>
      </c>
      <c r="I429" s="189" t="s">
        <v>26</v>
      </c>
      <c r="J429" s="189" t="s">
        <v>23</v>
      </c>
      <c r="K429" s="189" t="s">
        <v>23</v>
      </c>
      <c r="L429" s="189" t="s">
        <v>26</v>
      </c>
    </row>
    <row r="430" spans="1:12" s="15" customFormat="1" ht="12.75" customHeight="1" x14ac:dyDescent="0.2">
      <c r="A430" s="14"/>
      <c r="B430" s="68"/>
      <c r="C430" s="68"/>
      <c r="D430" s="68"/>
      <c r="E430" s="68"/>
      <c r="F430" s="68"/>
      <c r="G430" s="14"/>
      <c r="H430" s="14"/>
      <c r="I430" s="14"/>
      <c r="J430" s="14"/>
      <c r="K430" s="14"/>
      <c r="L430" s="14"/>
    </row>
    <row r="431" spans="1:12" ht="25.5" customHeight="1" x14ac:dyDescent="0.2">
      <c r="A431" s="1" t="s">
        <v>0</v>
      </c>
      <c r="B431" s="1"/>
      <c r="C431" s="1"/>
      <c r="D431" s="1"/>
      <c r="E431" s="1"/>
      <c r="F431" s="1"/>
      <c r="G431" s="1"/>
      <c r="H431" s="1"/>
      <c r="I431" s="1"/>
      <c r="J431" s="1"/>
      <c r="K431" s="1"/>
      <c r="L431" s="2"/>
    </row>
    <row r="432" spans="1:12" ht="25.5" customHeight="1" x14ac:dyDescent="0.2">
      <c r="A432" s="1"/>
      <c r="B432" s="1"/>
      <c r="C432" s="1"/>
      <c r="D432" s="1"/>
      <c r="E432" s="1"/>
      <c r="F432" s="1"/>
      <c r="G432" s="1"/>
      <c r="H432" s="1"/>
      <c r="I432" s="1"/>
      <c r="J432" s="1"/>
      <c r="K432" s="1"/>
      <c r="L432" s="2"/>
    </row>
    <row r="433" spans="1:12" ht="25.5" customHeight="1" x14ac:dyDescent="0.2">
      <c r="A433" s="3"/>
      <c r="B433" s="3"/>
      <c r="C433" s="3"/>
      <c r="D433" s="3"/>
      <c r="E433" s="3"/>
      <c r="F433" s="3"/>
      <c r="G433" s="3"/>
      <c r="H433" s="3"/>
      <c r="I433" s="3"/>
      <c r="J433" s="3"/>
      <c r="K433" s="3"/>
      <c r="L433" s="4"/>
    </row>
    <row r="434" spans="1:12" s="15" customFormat="1" ht="12.75" customHeight="1" x14ac:dyDescent="0.2">
      <c r="A434" s="13"/>
      <c r="B434" s="14"/>
      <c r="C434" s="14"/>
      <c r="D434" s="14"/>
      <c r="E434" s="14"/>
      <c r="F434" s="14"/>
      <c r="G434" s="14"/>
      <c r="H434" s="14"/>
      <c r="I434" s="14"/>
      <c r="J434" s="14"/>
      <c r="K434" s="14"/>
      <c r="L434" s="14"/>
    </row>
    <row r="435" spans="1:12" s="15" customFormat="1" ht="12.75" customHeight="1" x14ac:dyDescent="0.2">
      <c r="A435" s="48" t="s">
        <v>368</v>
      </c>
      <c r="B435" s="190" t="s">
        <v>479</v>
      </c>
      <c r="C435" s="190" t="s">
        <v>480</v>
      </c>
      <c r="D435" s="190" t="s">
        <v>481</v>
      </c>
      <c r="E435" s="190" t="s">
        <v>482</v>
      </c>
      <c r="F435" s="190" t="s">
        <v>483</v>
      </c>
      <c r="G435" s="190" t="s">
        <v>484</v>
      </c>
      <c r="H435" s="190" t="s">
        <v>485</v>
      </c>
      <c r="I435" s="190" t="s">
        <v>486</v>
      </c>
      <c r="J435" s="190" t="s">
        <v>487</v>
      </c>
      <c r="K435" s="190" t="s">
        <v>488</v>
      </c>
      <c r="L435" s="190" t="s">
        <v>489</v>
      </c>
    </row>
    <row r="436" spans="1:12" s="15" customFormat="1" ht="12.75" customHeight="1" x14ac:dyDescent="0.2">
      <c r="A436" s="48" t="s">
        <v>380</v>
      </c>
      <c r="B436" s="191">
        <v>45103</v>
      </c>
      <c r="C436" s="191">
        <v>45187</v>
      </c>
      <c r="D436" s="191">
        <v>45187</v>
      </c>
      <c r="E436" s="191">
        <v>45307</v>
      </c>
      <c r="F436" s="191">
        <v>45345</v>
      </c>
      <c r="G436" s="191">
        <v>45369</v>
      </c>
      <c r="H436" s="191">
        <v>45432</v>
      </c>
      <c r="I436" s="191">
        <v>45432</v>
      </c>
      <c r="J436" s="191">
        <v>45544</v>
      </c>
      <c r="K436" s="191">
        <v>45635</v>
      </c>
      <c r="L436" s="191">
        <v>45680</v>
      </c>
    </row>
    <row r="437" spans="1:12" s="15" customFormat="1" ht="12.75" customHeight="1" x14ac:dyDescent="0.2">
      <c r="A437" s="48" t="s">
        <v>381</v>
      </c>
      <c r="B437" s="192" t="s">
        <v>382</v>
      </c>
      <c r="C437" s="192" t="s">
        <v>382</v>
      </c>
      <c r="D437" s="192" t="s">
        <v>382</v>
      </c>
      <c r="E437" s="192" t="s">
        <v>382</v>
      </c>
      <c r="F437" s="192" t="s">
        <v>382</v>
      </c>
      <c r="G437" s="192" t="s">
        <v>382</v>
      </c>
      <c r="H437" s="192" t="s">
        <v>382</v>
      </c>
      <c r="I437" s="192" t="s">
        <v>382</v>
      </c>
      <c r="J437" s="192" t="s">
        <v>382</v>
      </c>
      <c r="K437" s="192" t="s">
        <v>382</v>
      </c>
      <c r="L437" s="192" t="s">
        <v>382</v>
      </c>
    </row>
    <row r="438" spans="1:12" s="15" customFormat="1" ht="12.75" customHeight="1" x14ac:dyDescent="0.2">
      <c r="A438" s="48" t="s">
        <v>383</v>
      </c>
      <c r="B438" s="192" t="s">
        <v>382</v>
      </c>
      <c r="C438" s="192" t="s">
        <v>382</v>
      </c>
      <c r="D438" s="192" t="s">
        <v>382</v>
      </c>
      <c r="E438" s="192" t="s">
        <v>382</v>
      </c>
      <c r="F438" s="192" t="s">
        <v>382</v>
      </c>
      <c r="G438" s="192" t="s">
        <v>382</v>
      </c>
      <c r="H438" s="192" t="s">
        <v>382</v>
      </c>
      <c r="I438" s="192" t="s">
        <v>382</v>
      </c>
      <c r="J438" s="192" t="s">
        <v>382</v>
      </c>
      <c r="K438" s="192" t="s">
        <v>382</v>
      </c>
      <c r="L438" s="192" t="s">
        <v>382</v>
      </c>
    </row>
    <row r="439" spans="1:12" s="15" customFormat="1" ht="12.75" customHeight="1" x14ac:dyDescent="0.2">
      <c r="A439" s="48" t="s">
        <v>384</v>
      </c>
      <c r="B439" s="192" t="s">
        <v>386</v>
      </c>
      <c r="C439" s="192" t="s">
        <v>490</v>
      </c>
      <c r="D439" s="192" t="s">
        <v>490</v>
      </c>
      <c r="E439" s="192" t="s">
        <v>386</v>
      </c>
      <c r="F439" s="192" t="s">
        <v>490</v>
      </c>
      <c r="G439" s="192" t="s">
        <v>385</v>
      </c>
      <c r="H439" s="192" t="s">
        <v>385</v>
      </c>
      <c r="I439" s="192" t="s">
        <v>385</v>
      </c>
      <c r="J439" s="192" t="s">
        <v>386</v>
      </c>
      <c r="K439" s="192" t="s">
        <v>450</v>
      </c>
      <c r="L439" s="192" t="s">
        <v>385</v>
      </c>
    </row>
    <row r="440" spans="1:12" s="15" customFormat="1" ht="12.75" customHeight="1" x14ac:dyDescent="0.2">
      <c r="A440" s="48" t="s">
        <v>387</v>
      </c>
      <c r="B440" s="201">
        <v>1100000000</v>
      </c>
      <c r="C440" s="201">
        <v>260000000</v>
      </c>
      <c r="D440" s="201">
        <v>125000000</v>
      </c>
      <c r="E440" s="201">
        <v>1250000000</v>
      </c>
      <c r="F440" s="201">
        <v>310000000</v>
      </c>
      <c r="G440" s="201">
        <v>1500000000</v>
      </c>
      <c r="H440" s="201">
        <v>500000000</v>
      </c>
      <c r="I440" s="201">
        <v>1000000000</v>
      </c>
      <c r="J440" s="201">
        <v>1000000000</v>
      </c>
      <c r="K440" s="201">
        <v>1000000000</v>
      </c>
      <c r="L440" s="201">
        <v>1250000000</v>
      </c>
    </row>
    <row r="441" spans="1:12" s="15" customFormat="1" ht="12.75" customHeight="1" x14ac:dyDescent="0.2">
      <c r="A441" s="48" t="s">
        <v>388</v>
      </c>
      <c r="B441" s="201">
        <v>1100000000</v>
      </c>
      <c r="C441" s="201">
        <v>260000000</v>
      </c>
      <c r="D441" s="201">
        <v>125000000</v>
      </c>
      <c r="E441" s="201">
        <v>1250000000</v>
      </c>
      <c r="F441" s="201">
        <v>310000000</v>
      </c>
      <c r="G441" s="201">
        <v>1500000000</v>
      </c>
      <c r="H441" s="201">
        <v>500000000</v>
      </c>
      <c r="I441" s="201">
        <v>1000000000</v>
      </c>
      <c r="J441" s="201">
        <v>1000000000</v>
      </c>
      <c r="K441" s="201">
        <v>1000000000</v>
      </c>
      <c r="L441" s="201">
        <v>1250000000</v>
      </c>
    </row>
    <row r="442" spans="1:12" s="15" customFormat="1" ht="12.75" customHeight="1" x14ac:dyDescent="0.2">
      <c r="A442" s="48" t="s">
        <v>389</v>
      </c>
      <c r="B442" s="193" t="s">
        <v>26</v>
      </c>
      <c r="C442" s="193">
        <v>1.1207000000063105</v>
      </c>
      <c r="D442" s="193">
        <v>1.1207000000217686</v>
      </c>
      <c r="E442" s="193" t="s">
        <v>26</v>
      </c>
      <c r="F442" s="184">
        <v>1.1075668970405801</v>
      </c>
      <c r="G442" s="184">
        <v>1.1736999998841167</v>
      </c>
      <c r="H442" s="184">
        <v>1.1625000000000001</v>
      </c>
      <c r="I442" s="184">
        <v>1.1620999999999999</v>
      </c>
      <c r="J442" s="184" t="s">
        <v>26</v>
      </c>
      <c r="K442" s="184">
        <v>1.2633000002953594</v>
      </c>
      <c r="L442" s="184">
        <v>1.1858176212498517</v>
      </c>
    </row>
    <row r="443" spans="1:12" s="15" customFormat="1" ht="12.75" customHeight="1" x14ac:dyDescent="0.2">
      <c r="A443" s="48" t="s">
        <v>390</v>
      </c>
      <c r="B443" s="192" t="s">
        <v>392</v>
      </c>
      <c r="C443" s="192" t="s">
        <v>392</v>
      </c>
      <c r="D443" s="192" t="s">
        <v>392</v>
      </c>
      <c r="E443" s="192" t="s">
        <v>392</v>
      </c>
      <c r="F443" s="192" t="s">
        <v>392</v>
      </c>
      <c r="G443" s="192" t="s">
        <v>392</v>
      </c>
      <c r="H443" s="192" t="s">
        <v>392</v>
      </c>
      <c r="I443" s="192" t="s">
        <v>392</v>
      </c>
      <c r="J443" s="192" t="s">
        <v>392</v>
      </c>
      <c r="K443" s="192" t="s">
        <v>392</v>
      </c>
      <c r="L443" s="192" t="s">
        <v>392</v>
      </c>
    </row>
    <row r="444" spans="1:12" s="15" customFormat="1" ht="12.75" customHeight="1" x14ac:dyDescent="0.2">
      <c r="A444" s="48" t="s">
        <v>393</v>
      </c>
      <c r="B444" s="191">
        <v>46916</v>
      </c>
      <c r="C444" s="191">
        <v>46277</v>
      </c>
      <c r="D444" s="191">
        <v>47373</v>
      </c>
      <c r="E444" s="191">
        <v>46580</v>
      </c>
      <c r="F444" s="191">
        <v>47069</v>
      </c>
      <c r="G444" s="191">
        <v>47189</v>
      </c>
      <c r="H444" s="191">
        <v>46519</v>
      </c>
      <c r="I444" s="191">
        <v>47980</v>
      </c>
      <c r="J444" s="191">
        <v>47373</v>
      </c>
      <c r="K444" s="191">
        <v>46733</v>
      </c>
      <c r="L444" s="191">
        <v>46855</v>
      </c>
    </row>
    <row r="445" spans="1:12" s="15" customFormat="1" ht="12.75" customHeight="1" x14ac:dyDescent="0.2">
      <c r="A445" s="48" t="s">
        <v>394</v>
      </c>
      <c r="B445" s="191">
        <v>47281</v>
      </c>
      <c r="C445" s="191">
        <v>46642</v>
      </c>
      <c r="D445" s="191">
        <v>47738</v>
      </c>
      <c r="E445" s="191">
        <v>46946</v>
      </c>
      <c r="F445" s="191">
        <v>47434</v>
      </c>
      <c r="G445" s="191">
        <v>47554</v>
      </c>
      <c r="H445" s="191">
        <v>46885</v>
      </c>
      <c r="I445" s="191">
        <v>48346</v>
      </c>
      <c r="J445" s="191">
        <v>47738</v>
      </c>
      <c r="K445" s="191">
        <v>47099</v>
      </c>
      <c r="L445" s="191">
        <v>47220</v>
      </c>
    </row>
    <row r="446" spans="1:12" s="15" customFormat="1" ht="12.75" customHeight="1" x14ac:dyDescent="0.2">
      <c r="A446" s="48" t="s">
        <v>395</v>
      </c>
      <c r="B446" s="202" t="s">
        <v>491</v>
      </c>
      <c r="C446" s="202" t="s">
        <v>492</v>
      </c>
      <c r="D446" s="202" t="s">
        <v>493</v>
      </c>
      <c r="E446" s="202" t="s">
        <v>494</v>
      </c>
      <c r="F446" s="202" t="s">
        <v>495</v>
      </c>
      <c r="G446" s="202" t="s">
        <v>496</v>
      </c>
      <c r="H446" s="202" t="s">
        <v>497</v>
      </c>
      <c r="I446" s="202" t="s">
        <v>498</v>
      </c>
      <c r="J446" s="202" t="s">
        <v>499</v>
      </c>
      <c r="K446" s="202" t="s">
        <v>500</v>
      </c>
      <c r="L446" s="202" t="s">
        <v>501</v>
      </c>
    </row>
    <row r="447" spans="1:12" s="15" customFormat="1" ht="12.75" customHeight="1" x14ac:dyDescent="0.2">
      <c r="A447" s="48" t="s">
        <v>399</v>
      </c>
      <c r="B447" s="182" t="s">
        <v>303</v>
      </c>
      <c r="C447" s="182" t="s">
        <v>502</v>
      </c>
      <c r="D447" s="182" t="s">
        <v>502</v>
      </c>
      <c r="E447" s="182" t="s">
        <v>303</v>
      </c>
      <c r="F447" s="182" t="s">
        <v>502</v>
      </c>
      <c r="G447" s="182" t="s">
        <v>303</v>
      </c>
      <c r="H447" s="47" t="s">
        <v>303</v>
      </c>
      <c r="I447" s="47" t="s">
        <v>303</v>
      </c>
      <c r="J447" s="47" t="s">
        <v>303</v>
      </c>
      <c r="K447" s="47" t="s">
        <v>303</v>
      </c>
      <c r="L447" s="47" t="s">
        <v>303</v>
      </c>
    </row>
    <row r="448" spans="1:12" s="15" customFormat="1" ht="12.75" customHeight="1" x14ac:dyDescent="0.2">
      <c r="A448" s="48" t="s">
        <v>400</v>
      </c>
      <c r="B448" s="192" t="s">
        <v>402</v>
      </c>
      <c r="C448" s="192" t="s">
        <v>401</v>
      </c>
      <c r="D448" s="192" t="s">
        <v>401</v>
      </c>
      <c r="E448" s="192" t="s">
        <v>402</v>
      </c>
      <c r="F448" s="47" t="s">
        <v>401</v>
      </c>
      <c r="G448" s="47" t="s">
        <v>401</v>
      </c>
      <c r="H448" s="192" t="s">
        <v>402</v>
      </c>
      <c r="I448" s="192" t="s">
        <v>401</v>
      </c>
      <c r="J448" s="192" t="s">
        <v>402</v>
      </c>
      <c r="K448" s="192" t="s">
        <v>457</v>
      </c>
      <c r="L448" s="192" t="s">
        <v>401</v>
      </c>
    </row>
    <row r="449" spans="1:12" s="15" customFormat="1" ht="12.75" customHeight="1" x14ac:dyDescent="0.2">
      <c r="A449" s="48" t="s">
        <v>403</v>
      </c>
      <c r="B449" s="194" t="s">
        <v>503</v>
      </c>
      <c r="C449" s="194" t="s">
        <v>504</v>
      </c>
      <c r="D449" s="194" t="s">
        <v>504</v>
      </c>
      <c r="E449" s="194" t="s">
        <v>466</v>
      </c>
      <c r="F449" s="195" t="s">
        <v>505</v>
      </c>
      <c r="G449" s="195" t="s">
        <v>464</v>
      </c>
      <c r="H449" s="194" t="s">
        <v>462</v>
      </c>
      <c r="I449" s="194" t="s">
        <v>506</v>
      </c>
      <c r="J449" s="194" t="s">
        <v>507</v>
      </c>
      <c r="K449" s="194" t="s">
        <v>465</v>
      </c>
      <c r="L449" s="194" t="s">
        <v>508</v>
      </c>
    </row>
    <row r="450" spans="1:12" s="15" customFormat="1" ht="12.75" customHeight="1" x14ac:dyDescent="0.2">
      <c r="A450" s="48" t="s">
        <v>415</v>
      </c>
      <c r="B450" s="197" t="s">
        <v>509</v>
      </c>
      <c r="C450" s="197">
        <v>2.01E-2</v>
      </c>
      <c r="D450" s="197">
        <v>2.0049999999999998E-2</v>
      </c>
      <c r="E450" s="197" t="s">
        <v>510</v>
      </c>
      <c r="F450" s="187">
        <v>1.4942E-2</v>
      </c>
      <c r="G450" s="187">
        <v>0.03</v>
      </c>
      <c r="H450" s="187" t="s">
        <v>511</v>
      </c>
      <c r="I450" s="196">
        <v>3.125E-2</v>
      </c>
      <c r="J450" s="197" t="s">
        <v>512</v>
      </c>
      <c r="K450" s="196">
        <v>4.496E-2</v>
      </c>
      <c r="L450" s="196">
        <v>2.6249999999999999E-2</v>
      </c>
    </row>
    <row r="451" spans="1:12" s="15" customFormat="1" ht="12.75" customHeight="1" x14ac:dyDescent="0.2">
      <c r="A451" s="48" t="s">
        <v>417</v>
      </c>
      <c r="B451" s="197" t="s">
        <v>509</v>
      </c>
      <c r="C451" s="197">
        <v>2.01E-2</v>
      </c>
      <c r="D451" s="197">
        <v>2.0049999999999998E-2</v>
      </c>
      <c r="E451" s="197" t="s">
        <v>510</v>
      </c>
      <c r="F451" s="187">
        <v>1.4942E-2</v>
      </c>
      <c r="G451" s="187" t="s">
        <v>513</v>
      </c>
      <c r="H451" s="187" t="s">
        <v>514</v>
      </c>
      <c r="I451" s="196" t="s">
        <v>515</v>
      </c>
      <c r="J451" s="197" t="s">
        <v>512</v>
      </c>
      <c r="K451" s="197" t="s">
        <v>516</v>
      </c>
      <c r="L451" s="196" t="s">
        <v>517</v>
      </c>
    </row>
    <row r="452" spans="1:12" s="15" customFormat="1" ht="12.75" customHeight="1" x14ac:dyDescent="0.2">
      <c r="A452" s="48" t="s">
        <v>421</v>
      </c>
      <c r="B452" s="47" t="s">
        <v>26</v>
      </c>
      <c r="C452" s="47" t="s">
        <v>422</v>
      </c>
      <c r="D452" s="47" t="s">
        <v>422</v>
      </c>
      <c r="E452" s="47" t="s">
        <v>26</v>
      </c>
      <c r="F452" s="47" t="s">
        <v>422</v>
      </c>
      <c r="G452" s="47" t="s">
        <v>422</v>
      </c>
      <c r="H452" s="47" t="s">
        <v>422</v>
      </c>
      <c r="I452" s="47" t="s">
        <v>422</v>
      </c>
      <c r="J452" s="47" t="s">
        <v>26</v>
      </c>
      <c r="K452" s="47" t="s">
        <v>422</v>
      </c>
      <c r="L452" s="47" t="s">
        <v>422</v>
      </c>
    </row>
    <row r="453" spans="1:12" s="15" customFormat="1" ht="12.75" customHeight="1" x14ac:dyDescent="0.2">
      <c r="A453" s="48" t="s">
        <v>423</v>
      </c>
      <c r="B453" s="47" t="s">
        <v>26</v>
      </c>
      <c r="C453" s="47" t="s">
        <v>386</v>
      </c>
      <c r="D453" s="47" t="s">
        <v>386</v>
      </c>
      <c r="E453" s="47" t="s">
        <v>26</v>
      </c>
      <c r="F453" s="47" t="s">
        <v>386</v>
      </c>
      <c r="G453" s="47" t="s">
        <v>386</v>
      </c>
      <c r="H453" s="47" t="s">
        <v>386</v>
      </c>
      <c r="I453" s="47" t="s">
        <v>386</v>
      </c>
      <c r="J453" s="47" t="s">
        <v>26</v>
      </c>
      <c r="K453" s="47" t="s">
        <v>386</v>
      </c>
      <c r="L453" s="47" t="s">
        <v>386</v>
      </c>
    </row>
    <row r="454" spans="1:12" s="15" customFormat="1" ht="12.75" customHeight="1" x14ac:dyDescent="0.2">
      <c r="A454" s="48" t="s">
        <v>424</v>
      </c>
      <c r="B454" s="198" t="s">
        <v>26</v>
      </c>
      <c r="C454" s="198">
        <v>231997858.47999999</v>
      </c>
      <c r="D454" s="198">
        <v>111537431.95999999</v>
      </c>
      <c r="E454" s="198" t="s">
        <v>26</v>
      </c>
      <c r="F454" s="183">
        <v>279892800</v>
      </c>
      <c r="G454" s="183">
        <v>1278009713</v>
      </c>
      <c r="H454" s="183">
        <v>430107526.89999998</v>
      </c>
      <c r="I454" s="183">
        <v>860511144</v>
      </c>
      <c r="J454" s="183" t="s">
        <v>26</v>
      </c>
      <c r="K454" s="183">
        <v>791577614</v>
      </c>
      <c r="L454" s="183">
        <v>1054125000</v>
      </c>
    </row>
    <row r="455" spans="1:12" s="15" customFormat="1" ht="12.75" customHeight="1" x14ac:dyDescent="0.2">
      <c r="A455" s="48" t="s">
        <v>425</v>
      </c>
      <c r="B455" s="181" t="s">
        <v>26</v>
      </c>
      <c r="C455" s="181">
        <v>46277</v>
      </c>
      <c r="D455" s="181">
        <v>47373</v>
      </c>
      <c r="E455" s="191" t="s">
        <v>26</v>
      </c>
      <c r="F455" s="181">
        <v>47069</v>
      </c>
      <c r="G455" s="181">
        <v>47189</v>
      </c>
      <c r="H455" s="181">
        <v>46519</v>
      </c>
      <c r="I455" s="181">
        <v>47980</v>
      </c>
      <c r="J455" s="181" t="s">
        <v>26</v>
      </c>
      <c r="K455" s="181">
        <v>46733</v>
      </c>
      <c r="L455" s="181">
        <v>46855</v>
      </c>
    </row>
    <row r="456" spans="1:12" s="15" customFormat="1" ht="12.75" customHeight="1" x14ac:dyDescent="0.2">
      <c r="A456" s="48" t="s">
        <v>426</v>
      </c>
      <c r="B456" s="187" t="s">
        <v>26</v>
      </c>
      <c r="C456" s="187">
        <v>2.01E-2</v>
      </c>
      <c r="D456" s="187">
        <v>2.0049999999999998E-2</v>
      </c>
      <c r="E456" s="197" t="s">
        <v>26</v>
      </c>
      <c r="F456" s="187">
        <v>1.4942E-2</v>
      </c>
      <c r="G456" s="187">
        <v>0.03</v>
      </c>
      <c r="H456" s="187" t="s">
        <v>511</v>
      </c>
      <c r="I456" s="196">
        <v>3.125E-2</v>
      </c>
      <c r="J456" s="197" t="s">
        <v>26</v>
      </c>
      <c r="K456" s="196">
        <v>4.496E-2</v>
      </c>
      <c r="L456" s="196">
        <v>2.6249999999999999E-2</v>
      </c>
    </row>
    <row r="457" spans="1:12" s="15" customFormat="1" ht="12.75" customHeight="1" x14ac:dyDescent="0.2">
      <c r="A457" s="48" t="s">
        <v>427</v>
      </c>
      <c r="B457" s="187" t="s">
        <v>26</v>
      </c>
      <c r="C457" s="187" t="s">
        <v>518</v>
      </c>
      <c r="D457" s="187" t="s">
        <v>519</v>
      </c>
      <c r="E457" s="187" t="s">
        <v>26</v>
      </c>
      <c r="F457" s="187" t="s">
        <v>520</v>
      </c>
      <c r="G457" s="187" t="s">
        <v>521</v>
      </c>
      <c r="H457" s="187" t="s">
        <v>522</v>
      </c>
      <c r="I457" s="187" t="s">
        <v>523</v>
      </c>
      <c r="J457" s="187" t="s">
        <v>26</v>
      </c>
      <c r="K457" s="187" t="s">
        <v>524</v>
      </c>
      <c r="L457" s="187" t="s">
        <v>525</v>
      </c>
    </row>
    <row r="458" spans="1:12" s="15" customFormat="1" ht="12.75" customHeight="1" x14ac:dyDescent="0.2">
      <c r="A458" s="48" t="s">
        <v>438</v>
      </c>
      <c r="B458" s="200" t="s">
        <v>26</v>
      </c>
      <c r="C458" s="200" t="s">
        <v>23</v>
      </c>
      <c r="D458" s="200" t="s">
        <v>23</v>
      </c>
      <c r="E458" s="200" t="s">
        <v>26</v>
      </c>
      <c r="F458" s="189" t="s">
        <v>26</v>
      </c>
      <c r="G458" s="189" t="s">
        <v>23</v>
      </c>
      <c r="H458" s="189" t="s">
        <v>23</v>
      </c>
      <c r="I458" s="189" t="s">
        <v>23</v>
      </c>
      <c r="J458" s="200" t="s">
        <v>26</v>
      </c>
      <c r="K458" s="200" t="s">
        <v>23</v>
      </c>
      <c r="L458" s="189" t="s">
        <v>23</v>
      </c>
    </row>
    <row r="459" spans="1:12" s="15" customFormat="1" ht="12.75" customHeight="1" x14ac:dyDescent="0.2">
      <c r="A459" s="14"/>
      <c r="B459" s="68"/>
      <c r="C459" s="68"/>
      <c r="D459" s="68"/>
      <c r="E459" s="68"/>
      <c r="F459" s="68"/>
      <c r="G459" s="14"/>
      <c r="H459" s="14"/>
      <c r="I459" s="14"/>
      <c r="J459" s="14"/>
      <c r="L459" s="68"/>
    </row>
    <row r="460" spans="1:12" s="15" customFormat="1" ht="12.75" customHeight="1" x14ac:dyDescent="0.2">
      <c r="A460" s="48" t="s">
        <v>368</v>
      </c>
      <c r="B460" s="190" t="s">
        <v>526</v>
      </c>
      <c r="C460" s="190" t="s">
        <v>527</v>
      </c>
    </row>
    <row r="461" spans="1:12" s="15" customFormat="1" ht="12.75" customHeight="1" x14ac:dyDescent="0.2">
      <c r="A461" s="48" t="s">
        <v>380</v>
      </c>
      <c r="B461" s="191">
        <v>45680</v>
      </c>
      <c r="C461" s="191">
        <v>45798</v>
      </c>
    </row>
    <row r="462" spans="1:12" s="15" customFormat="1" ht="12.75" customHeight="1" x14ac:dyDescent="0.2">
      <c r="A462" s="48" t="s">
        <v>381</v>
      </c>
      <c r="B462" s="192" t="s">
        <v>382</v>
      </c>
      <c r="C462" s="192" t="s">
        <v>382</v>
      </c>
    </row>
    <row r="463" spans="1:12" s="15" customFormat="1" ht="12.75" customHeight="1" x14ac:dyDescent="0.2">
      <c r="A463" s="48" t="s">
        <v>383</v>
      </c>
      <c r="B463" s="192" t="s">
        <v>382</v>
      </c>
      <c r="C463" s="192" t="s">
        <v>382</v>
      </c>
    </row>
    <row r="464" spans="1:12" s="15" customFormat="1" ht="12.75" customHeight="1" x14ac:dyDescent="0.2">
      <c r="A464" s="48" t="s">
        <v>384</v>
      </c>
      <c r="B464" s="192" t="s">
        <v>385</v>
      </c>
      <c r="C464" s="192" t="s">
        <v>386</v>
      </c>
    </row>
    <row r="465" spans="1:3" s="15" customFormat="1" ht="12.75" customHeight="1" x14ac:dyDescent="0.2">
      <c r="A465" s="48" t="s">
        <v>387</v>
      </c>
      <c r="B465" s="201">
        <v>750000000</v>
      </c>
      <c r="C465" s="201">
        <v>1000000000</v>
      </c>
    </row>
    <row r="466" spans="1:3" s="15" customFormat="1" ht="12.75" customHeight="1" x14ac:dyDescent="0.2">
      <c r="A466" s="48" t="s">
        <v>388</v>
      </c>
      <c r="B466" s="201">
        <v>750000000</v>
      </c>
      <c r="C466" s="201">
        <v>1000000000</v>
      </c>
    </row>
    <row r="467" spans="1:3" s="15" customFormat="1" ht="12.75" customHeight="1" x14ac:dyDescent="0.2">
      <c r="A467" s="48" t="s">
        <v>389</v>
      </c>
      <c r="B467" s="184">
        <v>1.1858176212498517</v>
      </c>
      <c r="C467" s="184" t="s">
        <v>26</v>
      </c>
    </row>
    <row r="468" spans="1:3" s="15" customFormat="1" ht="12.75" customHeight="1" x14ac:dyDescent="0.2">
      <c r="A468" s="48" t="s">
        <v>390</v>
      </c>
      <c r="B468" s="192" t="s">
        <v>392</v>
      </c>
      <c r="C468" s="192" t="s">
        <v>392</v>
      </c>
    </row>
    <row r="469" spans="1:3" s="15" customFormat="1" ht="12.75" customHeight="1" x14ac:dyDescent="0.2">
      <c r="A469" s="48" t="s">
        <v>393</v>
      </c>
      <c r="B469" s="191">
        <v>48225</v>
      </c>
      <c r="C469" s="191">
        <v>46885</v>
      </c>
    </row>
    <row r="470" spans="1:3" s="15" customFormat="1" ht="12.75" customHeight="1" x14ac:dyDescent="0.2">
      <c r="A470" s="48" t="s">
        <v>394</v>
      </c>
      <c r="B470" s="191">
        <v>48591</v>
      </c>
      <c r="C470" s="191">
        <v>47250</v>
      </c>
    </row>
    <row r="471" spans="1:3" s="15" customFormat="1" ht="12.75" customHeight="1" x14ac:dyDescent="0.2">
      <c r="A471" s="48" t="s">
        <v>395</v>
      </c>
      <c r="B471" s="202" t="s">
        <v>528</v>
      </c>
      <c r="C471" s="202" t="s">
        <v>529</v>
      </c>
    </row>
    <row r="472" spans="1:3" s="15" customFormat="1" ht="12.75" customHeight="1" x14ac:dyDescent="0.2">
      <c r="A472" s="48" t="s">
        <v>399</v>
      </c>
      <c r="B472" s="47" t="s">
        <v>303</v>
      </c>
      <c r="C472" s="47" t="s">
        <v>303</v>
      </c>
    </row>
    <row r="473" spans="1:3" s="15" customFormat="1" ht="12.75" customHeight="1" x14ac:dyDescent="0.2">
      <c r="A473" s="48" t="s">
        <v>400</v>
      </c>
      <c r="B473" s="192" t="s">
        <v>401</v>
      </c>
      <c r="C473" s="192" t="s">
        <v>402</v>
      </c>
    </row>
    <row r="474" spans="1:3" s="15" customFormat="1" ht="12.75" customHeight="1" x14ac:dyDescent="0.2">
      <c r="A474" s="48" t="s">
        <v>403</v>
      </c>
      <c r="B474" s="194" t="s">
        <v>461</v>
      </c>
      <c r="C474" s="194" t="s">
        <v>462</v>
      </c>
    </row>
    <row r="475" spans="1:3" s="15" customFormat="1" ht="12.75" customHeight="1" x14ac:dyDescent="0.2">
      <c r="A475" s="48" t="s">
        <v>415</v>
      </c>
      <c r="B475" s="196">
        <v>2.8750000000000001E-2</v>
      </c>
      <c r="C475" s="197" t="s">
        <v>530</v>
      </c>
    </row>
    <row r="476" spans="1:3" s="15" customFormat="1" ht="12.75" customHeight="1" x14ac:dyDescent="0.2">
      <c r="A476" s="48" t="s">
        <v>417</v>
      </c>
      <c r="B476" s="196" t="s">
        <v>531</v>
      </c>
      <c r="C476" s="197" t="s">
        <v>530</v>
      </c>
    </row>
    <row r="477" spans="1:3" s="15" customFormat="1" ht="12.75" customHeight="1" x14ac:dyDescent="0.2">
      <c r="A477" s="48" t="s">
        <v>421</v>
      </c>
      <c r="B477" s="47" t="s">
        <v>422</v>
      </c>
      <c r="C477" s="47" t="s">
        <v>26</v>
      </c>
    </row>
    <row r="478" spans="1:3" s="15" customFormat="1" ht="12.75" customHeight="1" x14ac:dyDescent="0.2">
      <c r="A478" s="48" t="s">
        <v>423</v>
      </c>
      <c r="B478" s="47" t="s">
        <v>386</v>
      </c>
      <c r="C478" s="47" t="s">
        <v>26</v>
      </c>
    </row>
    <row r="479" spans="1:3" s="15" customFormat="1" ht="12.75" customHeight="1" x14ac:dyDescent="0.2">
      <c r="A479" s="48" t="s">
        <v>424</v>
      </c>
      <c r="B479" s="183">
        <v>632475000</v>
      </c>
      <c r="C479" s="183" t="s">
        <v>26</v>
      </c>
    </row>
    <row r="480" spans="1:3" s="15" customFormat="1" ht="12.75" customHeight="1" x14ac:dyDescent="0.2">
      <c r="A480" s="48" t="s">
        <v>425</v>
      </c>
      <c r="B480" s="181">
        <v>48225</v>
      </c>
      <c r="C480" s="181" t="s">
        <v>26</v>
      </c>
    </row>
    <row r="481" spans="1:12" s="15" customFormat="1" ht="12.75" customHeight="1" x14ac:dyDescent="0.2">
      <c r="A481" s="48" t="s">
        <v>426</v>
      </c>
      <c r="B481" s="196">
        <v>2.8750000000000001E-2</v>
      </c>
      <c r="C481" s="197" t="s">
        <v>26</v>
      </c>
    </row>
    <row r="482" spans="1:12" s="15" customFormat="1" ht="12.75" customHeight="1" x14ac:dyDescent="0.2">
      <c r="A482" s="48" t="s">
        <v>427</v>
      </c>
      <c r="B482" s="187" t="s">
        <v>532</v>
      </c>
      <c r="C482" s="187" t="s">
        <v>26</v>
      </c>
    </row>
    <row r="483" spans="1:12" s="15" customFormat="1" ht="12.75" customHeight="1" x14ac:dyDescent="0.2">
      <c r="A483" s="48" t="s">
        <v>438</v>
      </c>
      <c r="B483" s="189" t="s">
        <v>23</v>
      </c>
      <c r="C483" s="200" t="s">
        <v>26</v>
      </c>
    </row>
    <row r="484" spans="1:12" s="15" customFormat="1" ht="12.75" customHeight="1" x14ac:dyDescent="0.2">
      <c r="A484" s="14"/>
      <c r="C484" s="68"/>
      <c r="D484" s="68"/>
      <c r="E484" s="68"/>
      <c r="F484" s="68"/>
      <c r="G484" s="68"/>
      <c r="H484" s="14"/>
      <c r="I484" s="14"/>
    </row>
    <row r="485" spans="1:12" s="15" customFormat="1" ht="12.75" customHeight="1" x14ac:dyDescent="0.2">
      <c r="B485" s="203"/>
      <c r="C485" s="204"/>
      <c r="D485" s="204"/>
      <c r="E485" s="204"/>
      <c r="F485" s="204"/>
      <c r="G485" s="204"/>
      <c r="H485" s="205"/>
      <c r="I485" s="204"/>
      <c r="J485" s="204"/>
      <c r="K485" s="204"/>
      <c r="L485" s="204"/>
    </row>
    <row r="486" spans="1:12" s="15" customFormat="1" ht="12.75" customHeight="1" x14ac:dyDescent="0.2">
      <c r="B486" s="203"/>
      <c r="C486" s="204"/>
      <c r="D486" s="204"/>
      <c r="E486" s="204"/>
      <c r="F486" s="204"/>
      <c r="G486" s="204"/>
      <c r="H486" s="206"/>
      <c r="I486" s="204"/>
      <c r="J486" s="204"/>
      <c r="K486" s="204"/>
      <c r="L486" s="204"/>
    </row>
    <row r="487" spans="1:12" s="15" customFormat="1" ht="12.75" customHeight="1" x14ac:dyDescent="0.2"/>
    <row r="488" spans="1:12" ht="25.5" customHeight="1" x14ac:dyDescent="0.2">
      <c r="A488" s="1" t="s">
        <v>0</v>
      </c>
      <c r="B488" s="1"/>
      <c r="C488" s="1"/>
      <c r="D488" s="1"/>
      <c r="E488" s="1"/>
      <c r="F488" s="1"/>
      <c r="G488" s="1"/>
      <c r="H488" s="1"/>
      <c r="I488" s="1"/>
      <c r="J488" s="1"/>
      <c r="K488" s="1"/>
      <c r="L488" s="2"/>
    </row>
    <row r="489" spans="1:12" ht="25.5" customHeight="1" x14ac:dyDescent="0.2">
      <c r="A489" s="1"/>
      <c r="B489" s="1"/>
      <c r="C489" s="1"/>
      <c r="D489" s="1"/>
      <c r="E489" s="1"/>
      <c r="F489" s="1"/>
      <c r="G489" s="1"/>
      <c r="H489" s="1"/>
      <c r="I489" s="1"/>
      <c r="J489" s="1"/>
      <c r="K489" s="1"/>
      <c r="L489" s="2"/>
    </row>
    <row r="490" spans="1:12" ht="25.5" customHeight="1" x14ac:dyDescent="0.2">
      <c r="A490" s="3"/>
      <c r="B490" s="3"/>
      <c r="C490" s="3"/>
      <c r="D490" s="3"/>
      <c r="E490" s="3"/>
      <c r="F490" s="3"/>
      <c r="G490" s="3"/>
      <c r="H490" s="3"/>
      <c r="I490" s="3"/>
      <c r="J490" s="3"/>
      <c r="K490" s="3"/>
      <c r="L490" s="4"/>
    </row>
    <row r="491" spans="1:12" s="15" customFormat="1" ht="12.75" customHeight="1" x14ac:dyDescent="0.2">
      <c r="A491" s="14"/>
      <c r="B491" s="14"/>
      <c r="C491" s="14"/>
      <c r="D491" s="14"/>
      <c r="E491" s="14"/>
      <c r="F491" s="14"/>
      <c r="G491" s="14"/>
      <c r="H491" s="14"/>
      <c r="I491" s="14"/>
      <c r="J491" s="14"/>
      <c r="K491" s="14"/>
      <c r="L491" s="14"/>
    </row>
    <row r="492" spans="1:12" s="15" customFormat="1" x14ac:dyDescent="0.2">
      <c r="A492" s="13" t="s">
        <v>533</v>
      </c>
      <c r="B492" s="14"/>
      <c r="C492" s="14"/>
      <c r="D492" s="14"/>
      <c r="E492" s="14"/>
      <c r="F492" s="14"/>
      <c r="G492" s="14"/>
      <c r="H492" s="14"/>
      <c r="I492" s="14"/>
      <c r="J492" s="14"/>
      <c r="K492" s="14"/>
      <c r="L492" s="14"/>
    </row>
    <row r="493" spans="1:12" s="15" customFormat="1" x14ac:dyDescent="0.2">
      <c r="A493" s="13"/>
      <c r="B493" s="14"/>
      <c r="C493" s="14"/>
      <c r="D493" s="14"/>
      <c r="E493" s="14"/>
      <c r="F493" s="14"/>
      <c r="G493" s="14"/>
      <c r="H493" s="14"/>
      <c r="I493" s="14"/>
      <c r="J493" s="14"/>
      <c r="K493" s="14"/>
      <c r="L493" s="14"/>
    </row>
    <row r="494" spans="1:12" s="15" customFormat="1" ht="25.5" x14ac:dyDescent="0.2">
      <c r="A494" s="207" t="s">
        <v>534</v>
      </c>
      <c r="B494" s="208" t="s">
        <v>535</v>
      </c>
      <c r="C494" s="209"/>
      <c r="D494" s="210"/>
      <c r="E494" s="211" t="s">
        <v>536</v>
      </c>
      <c r="F494" s="211" t="s">
        <v>537</v>
      </c>
      <c r="G494" s="212" t="s">
        <v>538</v>
      </c>
      <c r="H494" s="213"/>
      <c r="I494" s="213"/>
      <c r="J494" s="214"/>
      <c r="K494" s="14"/>
      <c r="L494" s="14"/>
    </row>
    <row r="495" spans="1:12" s="15" customFormat="1" ht="52.5" customHeight="1" x14ac:dyDescent="0.2">
      <c r="A495" s="215" t="s">
        <v>539</v>
      </c>
      <c r="B495" s="216" t="s">
        <v>540</v>
      </c>
      <c r="C495" s="217"/>
      <c r="D495" s="218"/>
      <c r="E495" s="219" t="s">
        <v>541</v>
      </c>
      <c r="F495" s="220" t="s">
        <v>542</v>
      </c>
      <c r="G495" s="221" t="s">
        <v>543</v>
      </c>
      <c r="H495" s="222"/>
      <c r="I495" s="222"/>
      <c r="J495" s="223"/>
      <c r="K495" s="14"/>
      <c r="L495" s="14"/>
    </row>
    <row r="496" spans="1:12" s="15" customFormat="1" ht="141" customHeight="1" x14ac:dyDescent="0.2">
      <c r="A496" s="215" t="s">
        <v>544</v>
      </c>
      <c r="B496" s="216" t="s">
        <v>545</v>
      </c>
      <c r="C496" s="217"/>
      <c r="D496" s="218"/>
      <c r="E496" s="219" t="s">
        <v>546</v>
      </c>
      <c r="F496" s="220" t="s">
        <v>547</v>
      </c>
      <c r="G496" s="224" t="s">
        <v>548</v>
      </c>
      <c r="H496" s="225"/>
      <c r="I496" s="225"/>
      <c r="J496" s="226"/>
      <c r="K496" s="14"/>
      <c r="L496" s="14"/>
    </row>
    <row r="497" spans="1:12" s="15" customFormat="1" ht="52.5" customHeight="1" x14ac:dyDescent="0.2">
      <c r="A497" s="219" t="s">
        <v>549</v>
      </c>
      <c r="B497" s="216" t="s">
        <v>550</v>
      </c>
      <c r="C497" s="217"/>
      <c r="D497" s="218"/>
      <c r="E497" s="219" t="s">
        <v>551</v>
      </c>
      <c r="F497" s="220" t="s">
        <v>547</v>
      </c>
      <c r="G497" s="224" t="s">
        <v>552</v>
      </c>
      <c r="H497" s="225"/>
      <c r="I497" s="225"/>
      <c r="J497" s="226"/>
      <c r="K497" s="14"/>
      <c r="L497" s="14"/>
    </row>
    <row r="498" spans="1:12" s="15" customFormat="1" ht="114" customHeight="1" x14ac:dyDescent="0.2">
      <c r="A498" s="219" t="s">
        <v>553</v>
      </c>
      <c r="B498" s="224" t="s">
        <v>554</v>
      </c>
      <c r="C498" s="225"/>
      <c r="D498" s="226"/>
      <c r="E498" s="219" t="s">
        <v>555</v>
      </c>
      <c r="F498" s="220" t="s">
        <v>556</v>
      </c>
      <c r="G498" s="227" t="s">
        <v>557</v>
      </c>
      <c r="H498" s="228"/>
      <c r="I498" s="228"/>
      <c r="J498" s="229"/>
      <c r="K498" s="14"/>
      <c r="L498" s="14"/>
    </row>
    <row r="499" spans="1:12" s="15" customFormat="1" ht="51" customHeight="1" x14ac:dyDescent="0.2">
      <c r="A499" s="215" t="s">
        <v>558</v>
      </c>
      <c r="B499" s="224" t="s">
        <v>559</v>
      </c>
      <c r="C499" s="225"/>
      <c r="D499" s="226"/>
      <c r="E499" s="219" t="s">
        <v>555</v>
      </c>
      <c r="F499" s="220" t="s">
        <v>556</v>
      </c>
      <c r="G499" s="221" t="s">
        <v>560</v>
      </c>
      <c r="H499" s="222"/>
      <c r="I499" s="222"/>
      <c r="J499" s="223"/>
      <c r="K499" s="14"/>
      <c r="L499" s="14"/>
    </row>
    <row r="500" spans="1:12" s="15" customFormat="1" ht="53.45" customHeight="1" x14ac:dyDescent="0.2">
      <c r="A500" s="215" t="s">
        <v>561</v>
      </c>
      <c r="B500" s="216" t="s">
        <v>562</v>
      </c>
      <c r="C500" s="217"/>
      <c r="D500" s="218"/>
      <c r="E500" s="219" t="s">
        <v>563</v>
      </c>
      <c r="F500" s="220" t="s">
        <v>547</v>
      </c>
      <c r="G500" s="227" t="s">
        <v>564</v>
      </c>
      <c r="H500" s="228"/>
      <c r="I500" s="228"/>
      <c r="J500" s="229"/>
      <c r="K500" s="14"/>
      <c r="L500" s="14"/>
    </row>
    <row r="501" spans="1:12" s="15" customFormat="1" ht="64.5" customHeight="1" x14ac:dyDescent="0.2">
      <c r="A501" s="219" t="s">
        <v>565</v>
      </c>
      <c r="B501" s="230" t="s">
        <v>540</v>
      </c>
      <c r="C501" s="231"/>
      <c r="D501" s="232"/>
      <c r="E501" s="219" t="s">
        <v>566</v>
      </c>
      <c r="F501" s="220" t="s">
        <v>547</v>
      </c>
      <c r="G501" s="224" t="s">
        <v>567</v>
      </c>
      <c r="H501" s="225"/>
      <c r="I501" s="225"/>
      <c r="J501" s="226"/>
      <c r="K501" s="14"/>
      <c r="L501" s="14"/>
    </row>
    <row r="502" spans="1:12" s="15" customFormat="1" ht="78.75" customHeight="1" x14ac:dyDescent="0.2">
      <c r="A502" s="219" t="s">
        <v>568</v>
      </c>
      <c r="B502" s="216" t="s">
        <v>540</v>
      </c>
      <c r="C502" s="217"/>
      <c r="D502" s="218"/>
      <c r="E502" s="233" t="s">
        <v>569</v>
      </c>
      <c r="F502" s="220" t="s">
        <v>547</v>
      </c>
      <c r="G502" s="224" t="s">
        <v>570</v>
      </c>
      <c r="H502" s="225"/>
      <c r="I502" s="225"/>
      <c r="J502" s="226"/>
      <c r="K502" s="14"/>
      <c r="L502" s="14"/>
    </row>
    <row r="503" spans="1:12" ht="25.5" customHeight="1" x14ac:dyDescent="0.2">
      <c r="A503" s="1" t="s">
        <v>0</v>
      </c>
      <c r="B503" s="1"/>
      <c r="C503" s="1"/>
      <c r="D503" s="1"/>
      <c r="E503" s="1"/>
      <c r="F503" s="1"/>
      <c r="G503" s="1"/>
      <c r="H503" s="1"/>
      <c r="I503" s="1"/>
      <c r="J503" s="1"/>
      <c r="K503" s="1"/>
      <c r="L503" s="2"/>
    </row>
    <row r="504" spans="1:12" ht="25.5" customHeight="1" x14ac:dyDescent="0.2">
      <c r="A504" s="1"/>
      <c r="B504" s="1"/>
      <c r="C504" s="1"/>
      <c r="D504" s="1"/>
      <c r="E504" s="1"/>
      <c r="F504" s="1"/>
      <c r="G504" s="1"/>
      <c r="H504" s="1"/>
      <c r="I504" s="1"/>
      <c r="J504" s="1"/>
      <c r="K504" s="1"/>
      <c r="L504" s="2"/>
    </row>
    <row r="505" spans="1:12" ht="25.5" customHeight="1" x14ac:dyDescent="0.2">
      <c r="A505" s="3"/>
      <c r="B505" s="3"/>
      <c r="C505" s="3"/>
      <c r="D505" s="3"/>
      <c r="E505" s="3"/>
      <c r="F505" s="3"/>
      <c r="G505" s="3"/>
      <c r="H505" s="3"/>
      <c r="I505" s="3"/>
      <c r="J505" s="3"/>
      <c r="K505" s="3"/>
      <c r="L505" s="4"/>
    </row>
    <row r="506" spans="1:12" s="15" customFormat="1" ht="12.75" customHeight="1" x14ac:dyDescent="0.2">
      <c r="A506" s="13"/>
      <c r="B506" s="14"/>
      <c r="C506" s="14"/>
      <c r="D506" s="14"/>
      <c r="E506" s="14"/>
      <c r="F506" s="14"/>
      <c r="G506" s="14"/>
      <c r="H506" s="14"/>
      <c r="I506" s="14"/>
      <c r="J506" s="14"/>
      <c r="K506" s="14"/>
      <c r="L506" s="14"/>
    </row>
    <row r="507" spans="1:12" s="15" customFormat="1" ht="12.75" customHeight="1" x14ac:dyDescent="0.2">
      <c r="A507" s="14"/>
      <c r="B507" s="14"/>
      <c r="C507" s="14"/>
      <c r="D507" s="14"/>
      <c r="E507" s="14"/>
      <c r="F507" s="14"/>
      <c r="G507" s="14"/>
      <c r="H507" s="14"/>
      <c r="I507" s="14"/>
      <c r="J507" s="14"/>
      <c r="K507" s="14"/>
      <c r="L507" s="14"/>
    </row>
    <row r="508" spans="1:12" s="15" customFormat="1" x14ac:dyDescent="0.2">
      <c r="A508" s="13" t="s">
        <v>533</v>
      </c>
      <c r="B508" s="14"/>
      <c r="C508" s="14"/>
      <c r="D508" s="14"/>
      <c r="E508" s="14"/>
      <c r="F508" s="14"/>
      <c r="G508" s="14"/>
      <c r="H508" s="14"/>
      <c r="I508" s="14"/>
      <c r="J508" s="14"/>
      <c r="K508" s="14"/>
      <c r="L508" s="14"/>
    </row>
    <row r="509" spans="1:12" s="15" customFormat="1" x14ac:dyDescent="0.2">
      <c r="A509" s="13"/>
      <c r="B509" s="14"/>
      <c r="C509" s="14"/>
      <c r="D509" s="14"/>
      <c r="E509" s="14"/>
      <c r="F509" s="14"/>
      <c r="G509" s="14"/>
      <c r="H509" s="14"/>
      <c r="I509" s="14"/>
      <c r="J509" s="14"/>
      <c r="K509" s="14"/>
      <c r="L509" s="14"/>
    </row>
    <row r="510" spans="1:12" s="15" customFormat="1" ht="25.5" x14ac:dyDescent="0.2">
      <c r="A510" s="207" t="s">
        <v>534</v>
      </c>
      <c r="B510" s="208" t="s">
        <v>535</v>
      </c>
      <c r="C510" s="209"/>
      <c r="D510" s="210"/>
      <c r="E510" s="211" t="s">
        <v>536</v>
      </c>
      <c r="F510" s="211" t="s">
        <v>537</v>
      </c>
      <c r="G510" s="212" t="s">
        <v>538</v>
      </c>
      <c r="H510" s="213"/>
      <c r="I510" s="213"/>
      <c r="J510" s="214"/>
      <c r="K510" s="14"/>
      <c r="L510" s="14"/>
    </row>
    <row r="511" spans="1:12" s="15" customFormat="1" ht="140.25" customHeight="1" x14ac:dyDescent="0.2">
      <c r="A511" s="215" t="s">
        <v>571</v>
      </c>
      <c r="B511" s="216" t="s">
        <v>572</v>
      </c>
      <c r="C511" s="217"/>
      <c r="D511" s="218"/>
      <c r="E511" s="234" t="s">
        <v>573</v>
      </c>
      <c r="F511" s="235" t="s">
        <v>547</v>
      </c>
      <c r="G511" s="236" t="s">
        <v>574</v>
      </c>
      <c r="H511" s="237"/>
      <c r="I511" s="237"/>
      <c r="J511" s="238"/>
      <c r="K511" s="14"/>
      <c r="L511" s="14"/>
    </row>
    <row r="512" spans="1:12" s="15" customFormat="1" ht="146.25" customHeight="1" x14ac:dyDescent="0.2">
      <c r="A512" s="234" t="s">
        <v>575</v>
      </c>
      <c r="B512" s="239" t="s">
        <v>576</v>
      </c>
      <c r="C512" s="240"/>
      <c r="D512" s="241"/>
      <c r="E512" s="242" t="s">
        <v>577</v>
      </c>
      <c r="F512" s="235" t="s">
        <v>547</v>
      </c>
      <c r="G512" s="236" t="s">
        <v>578</v>
      </c>
      <c r="H512" s="237"/>
      <c r="I512" s="237"/>
      <c r="J512" s="238"/>
      <c r="K512" s="14"/>
      <c r="L512" s="14"/>
    </row>
    <row r="513" spans="1:12" s="15" customFormat="1" ht="25.5" customHeight="1" x14ac:dyDescent="0.2">
      <c r="A513" s="215" t="s">
        <v>579</v>
      </c>
      <c r="B513" s="216" t="s">
        <v>580</v>
      </c>
      <c r="C513" s="217"/>
      <c r="D513" s="218"/>
      <c r="E513" s="219" t="s">
        <v>581</v>
      </c>
      <c r="F513" s="220" t="s">
        <v>547</v>
      </c>
      <c r="G513" s="221" t="s">
        <v>582</v>
      </c>
      <c r="H513" s="222"/>
      <c r="I513" s="222"/>
      <c r="J513" s="223"/>
      <c r="K513" s="14"/>
      <c r="L513" s="14"/>
    </row>
    <row r="514" spans="1:12" s="15" customFormat="1" ht="25.5" customHeight="1" x14ac:dyDescent="0.2">
      <c r="A514" s="215" t="s">
        <v>583</v>
      </c>
      <c r="B514" s="216" t="s">
        <v>584</v>
      </c>
      <c r="C514" s="217"/>
      <c r="D514" s="218"/>
      <c r="E514" s="219" t="s">
        <v>585</v>
      </c>
      <c r="F514" s="220" t="s">
        <v>547</v>
      </c>
      <c r="G514" s="221" t="s">
        <v>586</v>
      </c>
      <c r="H514" s="222"/>
      <c r="I514" s="222"/>
      <c r="J514" s="223"/>
      <c r="K514" s="14"/>
      <c r="L514" s="14"/>
    </row>
    <row r="515" spans="1:12" s="15" customFormat="1" ht="25.5" customHeight="1" x14ac:dyDescent="0.2">
      <c r="A515" s="215" t="s">
        <v>587</v>
      </c>
      <c r="B515" s="216" t="s">
        <v>562</v>
      </c>
      <c r="C515" s="217"/>
      <c r="D515" s="218"/>
      <c r="E515" s="219" t="s">
        <v>585</v>
      </c>
      <c r="F515" s="220" t="s">
        <v>547</v>
      </c>
      <c r="G515" s="221" t="s">
        <v>588</v>
      </c>
      <c r="H515" s="222"/>
      <c r="I515" s="222"/>
      <c r="J515" s="223"/>
      <c r="K515" s="14"/>
      <c r="L515" s="14"/>
    </row>
    <row r="516" spans="1:12" s="15" customFormat="1" ht="25.5" customHeight="1" x14ac:dyDescent="0.2">
      <c r="A516" s="14" t="s">
        <v>589</v>
      </c>
      <c r="B516" s="14"/>
      <c r="C516" s="14"/>
      <c r="D516" s="14"/>
      <c r="E516" s="14"/>
      <c r="F516" s="14"/>
      <c r="G516" s="14"/>
      <c r="H516" s="14"/>
      <c r="I516" s="14"/>
      <c r="J516" s="14"/>
      <c r="K516" s="14"/>
      <c r="L516" s="14"/>
    </row>
    <row r="517" spans="1:12" s="15" customFormat="1" ht="25.5" customHeight="1" x14ac:dyDescent="0.2">
      <c r="A517" s="243"/>
      <c r="B517" s="244"/>
      <c r="C517" s="244"/>
      <c r="D517" s="244"/>
      <c r="E517" s="245"/>
      <c r="F517" s="246"/>
      <c r="G517" s="245"/>
      <c r="H517" s="245"/>
      <c r="I517" s="245"/>
      <c r="J517" s="245"/>
      <c r="K517" s="56"/>
      <c r="L517" s="56"/>
    </row>
    <row r="518" spans="1:12" s="15" customFormat="1" ht="14.25" x14ac:dyDescent="0.2">
      <c r="A518" s="55" t="s">
        <v>590</v>
      </c>
      <c r="B518" s="14"/>
      <c r="C518" s="14"/>
      <c r="D518" s="14"/>
      <c r="E518" s="14"/>
      <c r="F518" s="14"/>
      <c r="G518" s="14"/>
      <c r="H518" s="14"/>
      <c r="I518" s="14"/>
      <c r="J518" s="14"/>
      <c r="K518" s="14"/>
      <c r="L518" s="14"/>
    </row>
    <row r="519" spans="1:12" ht="25.5" customHeight="1" x14ac:dyDescent="0.2">
      <c r="A519" s="1" t="s">
        <v>0</v>
      </c>
      <c r="B519" s="1"/>
      <c r="C519" s="1"/>
      <c r="D519" s="1"/>
      <c r="E519" s="1"/>
      <c r="F519" s="1"/>
      <c r="G519" s="1"/>
      <c r="H519" s="1"/>
      <c r="I519" s="1"/>
      <c r="J519" s="1"/>
      <c r="K519" s="1"/>
      <c r="L519" s="2"/>
    </row>
    <row r="520" spans="1:12" ht="25.5" customHeight="1" x14ac:dyDescent="0.2">
      <c r="A520" s="1"/>
      <c r="B520" s="1"/>
      <c r="C520" s="1"/>
      <c r="D520" s="1"/>
      <c r="E520" s="1"/>
      <c r="F520" s="1"/>
      <c r="G520" s="1"/>
      <c r="H520" s="1"/>
      <c r="I520" s="1"/>
      <c r="J520" s="1"/>
      <c r="K520" s="1"/>
      <c r="L520" s="2"/>
    </row>
    <row r="521" spans="1:12" ht="25.5" customHeight="1" x14ac:dyDescent="0.2">
      <c r="A521" s="3"/>
      <c r="B521" s="3"/>
      <c r="C521" s="3"/>
      <c r="D521" s="3"/>
      <c r="E521" s="3"/>
      <c r="F521" s="3"/>
      <c r="G521" s="3"/>
      <c r="H521" s="3"/>
      <c r="I521" s="3"/>
      <c r="J521" s="3"/>
      <c r="K521" s="3"/>
      <c r="L521" s="4"/>
    </row>
    <row r="522" spans="1:12" s="15" customFormat="1" x14ac:dyDescent="0.2">
      <c r="A522" s="14"/>
      <c r="B522" s="14"/>
      <c r="C522" s="14"/>
      <c r="D522" s="14"/>
      <c r="E522" s="14"/>
      <c r="F522" s="14"/>
      <c r="G522" s="14"/>
      <c r="H522" s="14"/>
      <c r="I522" s="14"/>
      <c r="J522" s="14"/>
      <c r="K522" s="14"/>
      <c r="L522" s="14"/>
    </row>
    <row r="523" spans="1:12" s="15" customFormat="1" ht="13.5" thickBot="1" x14ac:dyDescent="0.25">
      <c r="A523" s="13" t="s">
        <v>591</v>
      </c>
      <c r="B523" s="14"/>
      <c r="C523" s="14"/>
      <c r="D523" s="14"/>
      <c r="E523" s="14"/>
      <c r="F523" s="14"/>
      <c r="G523" s="14"/>
      <c r="H523" s="14"/>
      <c r="I523" s="14"/>
      <c r="J523" s="14"/>
      <c r="K523" s="14"/>
      <c r="L523" s="14"/>
    </row>
    <row r="524" spans="1:12" s="15" customFormat="1" x14ac:dyDescent="0.2">
      <c r="A524" s="247" t="s">
        <v>592</v>
      </c>
      <c r="B524" s="248" t="s">
        <v>593</v>
      </c>
      <c r="C524" s="249"/>
      <c r="D524" s="250"/>
      <c r="E524" s="251" t="s">
        <v>594</v>
      </c>
      <c r="F524" s="252"/>
      <c r="G524" s="252"/>
      <c r="H524" s="252"/>
      <c r="I524" s="252"/>
      <c r="J524" s="252"/>
      <c r="K524" s="14"/>
      <c r="L524" s="14"/>
    </row>
    <row r="525" spans="1:12" s="15" customFormat="1" ht="30.75" customHeight="1" x14ac:dyDescent="0.2">
      <c r="A525" s="215" t="s">
        <v>595</v>
      </c>
      <c r="B525" s="253" t="s">
        <v>596</v>
      </c>
      <c r="C525" s="254"/>
      <c r="D525" s="254"/>
      <c r="E525" s="255" t="s">
        <v>597</v>
      </c>
      <c r="F525" s="255"/>
      <c r="G525" s="255"/>
      <c r="H525" s="255"/>
      <c r="I525" s="17"/>
      <c r="J525" s="17"/>
      <c r="K525" s="14"/>
      <c r="L525" s="14"/>
    </row>
    <row r="526" spans="1:12" s="15" customFormat="1" ht="54" customHeight="1" x14ac:dyDescent="0.2">
      <c r="A526" s="215" t="s">
        <v>598</v>
      </c>
      <c r="B526" s="255" t="s">
        <v>599</v>
      </c>
      <c r="C526" s="255"/>
      <c r="D526" s="255"/>
      <c r="E526" s="255" t="s">
        <v>600</v>
      </c>
      <c r="F526" s="255"/>
      <c r="G526" s="255"/>
      <c r="H526" s="255"/>
      <c r="I526" s="17"/>
      <c r="J526" s="17"/>
      <c r="K526" s="14"/>
      <c r="L526" s="14"/>
    </row>
    <row r="527" spans="1:12" s="15" customFormat="1" ht="26.45" customHeight="1" x14ac:dyDescent="0.2">
      <c r="A527" s="215" t="s">
        <v>99</v>
      </c>
      <c r="B527" s="253" t="s">
        <v>601</v>
      </c>
      <c r="C527" s="254"/>
      <c r="D527" s="254"/>
      <c r="E527" s="255" t="s">
        <v>602</v>
      </c>
      <c r="F527" s="255"/>
      <c r="G527" s="255"/>
      <c r="H527" s="255"/>
      <c r="I527" s="17"/>
      <c r="J527" s="17"/>
      <c r="K527" s="14"/>
      <c r="L527" s="14"/>
    </row>
    <row r="528" spans="1:12" s="15" customFormat="1" ht="27" customHeight="1" x14ac:dyDescent="0.2">
      <c r="A528" s="215" t="s">
        <v>603</v>
      </c>
      <c r="B528" s="253" t="s">
        <v>604</v>
      </c>
      <c r="C528" s="254"/>
      <c r="D528" s="254"/>
      <c r="E528" s="256" t="s">
        <v>605</v>
      </c>
      <c r="F528" s="256"/>
      <c r="G528" s="256"/>
      <c r="H528" s="256"/>
      <c r="I528" s="17"/>
      <c r="J528" s="17"/>
      <c r="K528" s="14"/>
      <c r="L528" s="14"/>
    </row>
    <row r="529" spans="1:12" s="15" customFormat="1" ht="27.75" customHeight="1" x14ac:dyDescent="0.2">
      <c r="A529" s="215" t="s">
        <v>606</v>
      </c>
      <c r="B529" s="253" t="s">
        <v>607</v>
      </c>
      <c r="C529" s="254"/>
      <c r="D529" s="254"/>
      <c r="E529" s="256" t="s">
        <v>600</v>
      </c>
      <c r="F529" s="256"/>
      <c r="G529" s="256"/>
      <c r="H529" s="256"/>
      <c r="I529" s="17"/>
      <c r="J529" s="17"/>
      <c r="K529" s="14"/>
      <c r="L529" s="14"/>
    </row>
    <row r="530" spans="1:12" s="15" customFormat="1" ht="38.25" customHeight="1" x14ac:dyDescent="0.2">
      <c r="A530" s="215" t="s">
        <v>608</v>
      </c>
      <c r="B530" s="253" t="s">
        <v>609</v>
      </c>
      <c r="C530" s="254"/>
      <c r="D530" s="254"/>
      <c r="E530" s="256" t="s">
        <v>610</v>
      </c>
      <c r="F530" s="256"/>
      <c r="G530" s="256"/>
      <c r="H530" s="256"/>
      <c r="I530" s="17"/>
      <c r="J530" s="17"/>
      <c r="K530" s="14"/>
      <c r="L530" s="14"/>
    </row>
    <row r="531" spans="1:12" s="15" customFormat="1" x14ac:dyDescent="0.2">
      <c r="A531" s="14"/>
      <c r="B531" s="14"/>
      <c r="C531" s="14"/>
      <c r="D531" s="14"/>
      <c r="E531" s="14"/>
      <c r="F531" s="14"/>
      <c r="G531" s="14"/>
      <c r="H531" s="14"/>
      <c r="I531" s="14"/>
      <c r="J531" s="14"/>
      <c r="K531" s="14"/>
      <c r="L531" s="14"/>
    </row>
    <row r="532" spans="1:12" s="15" customFormat="1" x14ac:dyDescent="0.2">
      <c r="A532" s="14"/>
      <c r="B532" s="14"/>
      <c r="C532" s="14"/>
      <c r="D532" s="14"/>
      <c r="E532" s="14"/>
      <c r="F532" s="14"/>
      <c r="G532" s="14"/>
      <c r="H532" s="14"/>
      <c r="I532" s="14"/>
      <c r="J532" s="14"/>
      <c r="K532" s="14"/>
      <c r="L532" s="14"/>
    </row>
    <row r="533" spans="1:12" s="15" customFormat="1" x14ac:dyDescent="0.2">
      <c r="A533" s="13" t="s">
        <v>611</v>
      </c>
      <c r="B533" s="14"/>
      <c r="C533" s="14"/>
      <c r="D533" s="14"/>
      <c r="E533" s="14"/>
      <c r="F533" s="14"/>
      <c r="G533" s="14"/>
      <c r="H533" s="14"/>
      <c r="I533" s="14"/>
      <c r="J533" s="14"/>
      <c r="K533" s="14"/>
      <c r="L533" s="14"/>
    </row>
    <row r="534" spans="1:12" s="15" customFormat="1" x14ac:dyDescent="0.2">
      <c r="A534" s="14"/>
      <c r="B534" s="14"/>
      <c r="C534" s="14"/>
      <c r="D534" s="14"/>
      <c r="E534" s="14"/>
      <c r="F534" s="14"/>
      <c r="G534" s="14"/>
      <c r="H534" s="14"/>
      <c r="I534" s="14"/>
      <c r="J534" s="14"/>
      <c r="K534" s="14"/>
      <c r="L534" s="14"/>
    </row>
    <row r="535" spans="1:12" s="15" customFormat="1" x14ac:dyDescent="0.2">
      <c r="A535" s="257" t="s">
        <v>612</v>
      </c>
      <c r="B535" s="258" t="s">
        <v>613</v>
      </c>
      <c r="C535" s="259"/>
      <c r="D535" s="259"/>
      <c r="E535" s="259"/>
      <c r="F535" s="259"/>
      <c r="G535" s="259"/>
      <c r="H535" s="259"/>
      <c r="I535" s="259"/>
      <c r="J535" s="259"/>
      <c r="K535" s="260"/>
      <c r="L535" s="14"/>
    </row>
    <row r="536" spans="1:12" s="15" customFormat="1" ht="15.75" x14ac:dyDescent="0.25">
      <c r="A536" s="261"/>
      <c r="B536" s="262"/>
      <c r="C536" s="263"/>
      <c r="D536" s="263"/>
      <c r="E536" s="263"/>
      <c r="F536" s="263"/>
      <c r="G536" s="263"/>
      <c r="H536" s="263"/>
      <c r="I536" s="263"/>
      <c r="J536" s="263"/>
      <c r="K536" s="264"/>
      <c r="L536" s="14"/>
    </row>
    <row r="537" spans="1:12" s="15" customFormat="1" ht="15.75" x14ac:dyDescent="0.25">
      <c r="A537" s="261"/>
      <c r="B537" s="262"/>
      <c r="C537" s="263"/>
      <c r="D537" s="263"/>
      <c r="E537" s="263"/>
      <c r="F537" s="263"/>
      <c r="G537" s="263"/>
      <c r="H537" s="263"/>
      <c r="I537" s="263"/>
      <c r="J537" s="263"/>
      <c r="K537" s="264"/>
      <c r="L537" s="14"/>
    </row>
    <row r="538" spans="1:12" s="15" customFormat="1" ht="15.75" x14ac:dyDescent="0.25">
      <c r="A538" s="261"/>
      <c r="B538" s="262"/>
      <c r="C538" s="263"/>
      <c r="D538" s="263"/>
      <c r="E538" s="263"/>
      <c r="F538" s="263"/>
      <c r="G538" s="263"/>
      <c r="H538" s="263"/>
      <c r="I538" s="263"/>
      <c r="J538" s="263"/>
      <c r="K538" s="264"/>
      <c r="L538" s="14"/>
    </row>
    <row r="539" spans="1:12" s="15" customFormat="1" ht="15.75" x14ac:dyDescent="0.25">
      <c r="A539" s="261"/>
      <c r="B539" s="262"/>
      <c r="C539" s="263"/>
      <c r="D539" s="263"/>
      <c r="E539" s="263"/>
      <c r="F539" s="263"/>
      <c r="G539" s="263"/>
      <c r="H539" s="263"/>
      <c r="I539" s="263"/>
      <c r="J539" s="263"/>
      <c r="K539" s="264"/>
      <c r="L539" s="14"/>
    </row>
    <row r="540" spans="1:12" s="15" customFormat="1" ht="15.75" x14ac:dyDescent="0.25">
      <c r="A540" s="265"/>
      <c r="B540" s="266"/>
      <c r="C540" s="267"/>
      <c r="D540" s="267"/>
      <c r="E540" s="267"/>
      <c r="F540" s="267"/>
      <c r="G540" s="267"/>
      <c r="H540" s="267"/>
      <c r="I540" s="267"/>
      <c r="J540" s="267"/>
      <c r="K540" s="268"/>
      <c r="L540" s="14"/>
    </row>
    <row r="541" spans="1:12" x14ac:dyDescent="0.2">
      <c r="A541" s="257" t="s">
        <v>614</v>
      </c>
      <c r="B541" s="269" t="s">
        <v>615</v>
      </c>
      <c r="C541" s="270"/>
      <c r="D541" s="271"/>
      <c r="E541" s="270"/>
      <c r="F541" s="270"/>
      <c r="G541" s="270"/>
      <c r="H541" s="270"/>
      <c r="I541" s="270"/>
      <c r="J541" s="270"/>
      <c r="K541" s="272"/>
      <c r="L541" s="5"/>
    </row>
    <row r="542" spans="1:12" x14ac:dyDescent="0.2">
      <c r="A542" s="273"/>
      <c r="B542" s="274" t="s">
        <v>125</v>
      </c>
      <c r="C542" s="275" t="s">
        <v>616</v>
      </c>
      <c r="D542" s="275"/>
      <c r="E542" s="275"/>
      <c r="F542" s="275"/>
      <c r="G542" s="275"/>
      <c r="H542" s="275"/>
      <c r="I542" s="276"/>
      <c r="J542" s="276"/>
      <c r="K542" s="277"/>
      <c r="L542" s="5"/>
    </row>
    <row r="543" spans="1:12" x14ac:dyDescent="0.2">
      <c r="A543" s="273"/>
      <c r="B543" s="274" t="s">
        <v>147</v>
      </c>
      <c r="C543" s="275" t="s">
        <v>617</v>
      </c>
      <c r="D543" s="275"/>
      <c r="E543" s="275"/>
      <c r="F543" s="275"/>
      <c r="G543" s="275"/>
      <c r="H543" s="275"/>
      <c r="I543" s="276"/>
      <c r="J543" s="276"/>
      <c r="K543" s="277"/>
      <c r="L543" s="5"/>
    </row>
    <row r="544" spans="1:12" x14ac:dyDescent="0.2">
      <c r="A544" s="273"/>
      <c r="B544" s="274" t="s">
        <v>618</v>
      </c>
      <c r="C544" s="275" t="s">
        <v>619</v>
      </c>
      <c r="D544" s="275"/>
      <c r="E544" s="275"/>
      <c r="F544" s="275"/>
      <c r="G544" s="275"/>
      <c r="H544" s="275"/>
      <c r="I544" s="276"/>
      <c r="J544" s="276"/>
      <c r="K544" s="277"/>
      <c r="L544" s="5"/>
    </row>
    <row r="545" spans="1:12" x14ac:dyDescent="0.2">
      <c r="A545" s="273"/>
      <c r="B545" s="274" t="s">
        <v>620</v>
      </c>
      <c r="C545" s="275" t="s">
        <v>621</v>
      </c>
      <c r="D545" s="275"/>
      <c r="E545" s="275"/>
      <c r="F545" s="275"/>
      <c r="G545" s="275"/>
      <c r="H545" s="275"/>
      <c r="I545" s="276"/>
      <c r="J545" s="276"/>
      <c r="K545" s="277"/>
      <c r="L545" s="5"/>
    </row>
    <row r="546" spans="1:12" x14ac:dyDescent="0.2">
      <c r="A546" s="273"/>
      <c r="B546" s="274" t="s">
        <v>622</v>
      </c>
      <c r="C546" s="275" t="s">
        <v>623</v>
      </c>
      <c r="D546" s="275"/>
      <c r="E546" s="275"/>
      <c r="F546" s="275"/>
      <c r="G546" s="275"/>
      <c r="H546" s="275"/>
      <c r="I546" s="276"/>
      <c r="J546" s="276"/>
      <c r="K546" s="277"/>
      <c r="L546" s="5"/>
    </row>
    <row r="547" spans="1:12" x14ac:dyDescent="0.2">
      <c r="A547" s="273"/>
      <c r="B547" s="278" t="s">
        <v>624</v>
      </c>
      <c r="C547" s="279"/>
      <c r="D547" s="279"/>
      <c r="E547" s="279"/>
      <c r="F547" s="279"/>
      <c r="G547" s="279"/>
      <c r="H547" s="279"/>
      <c r="I547" s="279"/>
      <c r="J547" s="279"/>
      <c r="K547" s="280"/>
      <c r="L547" s="5"/>
    </row>
    <row r="548" spans="1:12" x14ac:dyDescent="0.2">
      <c r="A548" s="273"/>
      <c r="B548" s="278"/>
      <c r="C548" s="279"/>
      <c r="D548" s="279"/>
      <c r="E548" s="279"/>
      <c r="F548" s="279"/>
      <c r="G548" s="279"/>
      <c r="H548" s="279"/>
      <c r="I548" s="279"/>
      <c r="J548" s="279"/>
      <c r="K548" s="280"/>
      <c r="L548" s="5"/>
    </row>
    <row r="549" spans="1:12" ht="15.75" x14ac:dyDescent="0.25">
      <c r="A549" s="281"/>
      <c r="B549" s="282"/>
      <c r="C549" s="283"/>
      <c r="D549" s="283"/>
      <c r="E549" s="284"/>
      <c r="F549" s="284"/>
      <c r="G549" s="284"/>
      <c r="H549" s="284"/>
      <c r="I549" s="284"/>
      <c r="J549" s="284"/>
      <c r="K549" s="285"/>
      <c r="L549" s="5"/>
    </row>
    <row r="550" spans="1:12" x14ac:dyDescent="0.2">
      <c r="A550" s="286" t="s">
        <v>625</v>
      </c>
      <c r="B550" s="287" t="s">
        <v>626</v>
      </c>
      <c r="C550" s="288"/>
      <c r="D550" s="288"/>
      <c r="E550" s="288"/>
      <c r="F550" s="288"/>
      <c r="G550" s="288"/>
      <c r="H550" s="288"/>
      <c r="I550" s="288"/>
      <c r="J550" s="288"/>
      <c r="K550" s="289"/>
      <c r="L550" s="5"/>
    </row>
    <row r="551" spans="1:12" x14ac:dyDescent="0.2">
      <c r="A551" s="290"/>
      <c r="B551" s="291"/>
      <c r="C551" s="292"/>
      <c r="D551" s="292"/>
      <c r="E551" s="292"/>
      <c r="F551" s="292"/>
      <c r="G551" s="292"/>
      <c r="H551" s="292"/>
      <c r="I551" s="292"/>
      <c r="J551" s="292"/>
      <c r="K551" s="293"/>
      <c r="L551" s="5"/>
    </row>
    <row r="552" spans="1:12" x14ac:dyDescent="0.2">
      <c r="A552" s="286" t="s">
        <v>627</v>
      </c>
      <c r="B552" s="287" t="s">
        <v>628</v>
      </c>
      <c r="C552" s="288"/>
      <c r="D552" s="288"/>
      <c r="E552" s="288"/>
      <c r="F552" s="288"/>
      <c r="G552" s="288"/>
      <c r="H552" s="288"/>
      <c r="I552" s="288"/>
      <c r="J552" s="288"/>
      <c r="K552" s="289"/>
      <c r="L552" s="294"/>
    </row>
    <row r="553" spans="1:12" x14ac:dyDescent="0.2">
      <c r="A553" s="290"/>
      <c r="B553" s="291"/>
      <c r="C553" s="292"/>
      <c r="D553" s="292"/>
      <c r="E553" s="292"/>
      <c r="F553" s="292"/>
      <c r="G553" s="292"/>
      <c r="H553" s="292"/>
      <c r="I553" s="292"/>
      <c r="J553" s="292"/>
      <c r="K553" s="293"/>
      <c r="L553" s="295"/>
    </row>
    <row r="554" spans="1:12" s="15" customFormat="1" x14ac:dyDescent="0.2">
      <c r="A554" s="296"/>
      <c r="B554" s="56"/>
      <c r="C554" s="56"/>
      <c r="D554" s="56"/>
      <c r="E554" s="56"/>
      <c r="F554" s="56"/>
      <c r="G554" s="56"/>
      <c r="H554" s="56"/>
      <c r="I554" s="56"/>
      <c r="J554" s="56"/>
      <c r="K554" s="56"/>
      <c r="L554" s="56"/>
    </row>
    <row r="555" spans="1:12" s="15" customFormat="1" ht="14.25" x14ac:dyDescent="0.2">
      <c r="A555" s="55"/>
      <c r="B555" s="56"/>
      <c r="C555" s="56"/>
      <c r="D555" s="56"/>
      <c r="E555" s="56"/>
      <c r="F555" s="56"/>
      <c r="G555" s="56"/>
      <c r="H555" s="56"/>
      <c r="I555" s="56"/>
      <c r="J555" s="56"/>
      <c r="K555" s="56"/>
      <c r="L555" s="56"/>
    </row>
    <row r="556" spans="1:12" s="297" customFormat="1" ht="14.25" x14ac:dyDescent="0.2">
      <c r="A556" s="55"/>
      <c r="B556" s="55"/>
      <c r="C556" s="55"/>
      <c r="D556" s="55"/>
      <c r="E556" s="55"/>
      <c r="F556" s="55"/>
      <c r="G556" s="55"/>
      <c r="H556" s="55"/>
      <c r="I556" s="55"/>
      <c r="J556" s="55"/>
      <c r="K556" s="55"/>
      <c r="L556" s="58"/>
    </row>
    <row r="557" spans="1:12" s="297" customFormat="1" ht="14.25" x14ac:dyDescent="0.2">
      <c r="A557" s="55"/>
      <c r="B557" s="55"/>
      <c r="C557" s="55"/>
      <c r="D557" s="55"/>
      <c r="E557" s="55"/>
      <c r="F557" s="55"/>
      <c r="G557" s="55"/>
      <c r="H557" s="55"/>
      <c r="I557" s="55"/>
      <c r="J557" s="55"/>
      <c r="K557" s="55"/>
      <c r="L557" s="58"/>
    </row>
    <row r="558" spans="1:12" s="297" customFormat="1" ht="14.25" x14ac:dyDescent="0.2">
      <c r="A558" s="55"/>
      <c r="B558" s="55"/>
      <c r="C558" s="55"/>
      <c r="D558" s="55"/>
      <c r="E558" s="55"/>
      <c r="F558" s="55"/>
      <c r="G558" s="55"/>
      <c r="H558" s="55"/>
      <c r="I558" s="55"/>
      <c r="J558" s="55"/>
      <c r="K558" s="55"/>
      <c r="L558" s="58"/>
    </row>
    <row r="559" spans="1:12" ht="14.25" x14ac:dyDescent="0.2">
      <c r="A559" s="55"/>
      <c r="B559" s="55"/>
      <c r="C559" s="55"/>
      <c r="D559" s="55"/>
      <c r="E559" s="55"/>
      <c r="F559" s="55"/>
      <c r="G559" s="55"/>
      <c r="H559" s="55"/>
      <c r="I559" s="55"/>
      <c r="J559" s="55"/>
      <c r="K559" s="55"/>
      <c r="L559" s="298"/>
    </row>
    <row r="560" spans="1:12" ht="14.25" x14ac:dyDescent="0.2">
      <c r="A560" s="55"/>
      <c r="B560" s="55"/>
      <c r="C560" s="55"/>
      <c r="D560" s="55"/>
      <c r="E560" s="55"/>
      <c r="F560" s="55"/>
      <c r="G560" s="55"/>
      <c r="H560" s="55"/>
      <c r="I560" s="55"/>
      <c r="J560" s="55"/>
      <c r="K560" s="55"/>
      <c r="L560" s="295"/>
    </row>
    <row r="561" spans="1:12" ht="14.25" x14ac:dyDescent="0.2">
      <c r="A561" s="55"/>
      <c r="B561" s="55"/>
      <c r="C561" s="55"/>
      <c r="D561" s="55"/>
      <c r="E561" s="55"/>
      <c r="F561" s="55"/>
      <c r="G561" s="55"/>
      <c r="H561" s="55"/>
      <c r="I561" s="55"/>
      <c r="J561" s="55"/>
      <c r="K561" s="55"/>
      <c r="L561" s="295"/>
    </row>
    <row r="562" spans="1:12" s="297" customFormat="1" ht="14.25" x14ac:dyDescent="0.2">
      <c r="A562" s="55"/>
      <c r="B562" s="55"/>
      <c r="C562" s="55"/>
      <c r="D562" s="55"/>
      <c r="E562" s="55"/>
      <c r="F562" s="55"/>
      <c r="G562" s="55"/>
      <c r="H562" s="55"/>
      <c r="I562" s="55"/>
      <c r="J562" s="55"/>
      <c r="K562" s="55"/>
      <c r="L562" s="58"/>
    </row>
    <row r="563" spans="1:12" s="297" customFormat="1" ht="14.25" x14ac:dyDescent="0.2">
      <c r="A563" s="55"/>
      <c r="B563" s="55"/>
      <c r="C563" s="55"/>
      <c r="D563" s="55"/>
      <c r="E563" s="55"/>
      <c r="F563" s="55"/>
      <c r="G563" s="55"/>
      <c r="H563" s="55"/>
      <c r="I563" s="55"/>
      <c r="J563" s="55"/>
      <c r="K563" s="55"/>
      <c r="L563" s="58"/>
    </row>
    <row r="564" spans="1:12" ht="14.25" x14ac:dyDescent="0.2">
      <c r="A564" s="55"/>
      <c r="B564" s="55"/>
      <c r="C564" s="55"/>
      <c r="D564" s="55"/>
      <c r="E564" s="55"/>
      <c r="F564" s="55"/>
      <c r="G564" s="55"/>
      <c r="H564" s="55"/>
      <c r="I564" s="55"/>
      <c r="J564" s="55"/>
      <c r="K564" s="55"/>
      <c r="L564" s="295"/>
    </row>
    <row r="565" spans="1:12" ht="14.25" x14ac:dyDescent="0.2">
      <c r="A565" s="55"/>
      <c r="B565" s="55"/>
      <c r="C565" s="55"/>
      <c r="D565" s="55"/>
      <c r="E565" s="55"/>
      <c r="F565" s="55"/>
      <c r="G565" s="55"/>
      <c r="H565" s="55"/>
      <c r="I565" s="55"/>
      <c r="J565" s="55"/>
      <c r="K565" s="55"/>
      <c r="L565" s="295"/>
    </row>
    <row r="566" spans="1:12" ht="14.25" x14ac:dyDescent="0.2">
      <c r="A566" s="55"/>
      <c r="B566" s="55"/>
      <c r="C566" s="55"/>
      <c r="D566" s="55"/>
      <c r="E566" s="55"/>
      <c r="F566" s="55"/>
      <c r="G566" s="55"/>
      <c r="H566" s="55"/>
      <c r="I566" s="55"/>
      <c r="J566" s="55"/>
      <c r="K566" s="55"/>
      <c r="L566" s="295"/>
    </row>
    <row r="567" spans="1:12" ht="14.25" x14ac:dyDescent="0.2">
      <c r="A567" s="55"/>
      <c r="B567" s="55"/>
      <c r="C567" s="55"/>
      <c r="D567" s="55"/>
      <c r="E567" s="55"/>
      <c r="F567" s="55"/>
      <c r="G567" s="55"/>
      <c r="H567" s="55"/>
      <c r="I567" s="55"/>
      <c r="J567" s="55"/>
      <c r="K567" s="55"/>
      <c r="L567" s="295"/>
    </row>
    <row r="568" spans="1:12" ht="14.25" x14ac:dyDescent="0.2">
      <c r="A568" s="55"/>
      <c r="B568" s="55"/>
      <c r="C568" s="55"/>
      <c r="D568" s="55"/>
      <c r="E568" s="55"/>
      <c r="F568" s="55"/>
      <c r="G568" s="55"/>
      <c r="H568" s="55"/>
      <c r="I568" s="55"/>
      <c r="J568" s="55"/>
      <c r="K568" s="55"/>
      <c r="L568" s="295"/>
    </row>
    <row r="569" spans="1:12" ht="14.25" x14ac:dyDescent="0.2">
      <c r="A569" s="55"/>
      <c r="B569" s="55"/>
      <c r="C569" s="55"/>
      <c r="D569" s="55"/>
      <c r="E569" s="55"/>
      <c r="F569" s="55"/>
      <c r="G569" s="55"/>
      <c r="H569" s="55"/>
      <c r="I569" s="55"/>
      <c r="J569" s="55"/>
      <c r="K569" s="55"/>
      <c r="L569" s="295"/>
    </row>
    <row r="570" spans="1:12" ht="14.25" x14ac:dyDescent="0.2">
      <c r="A570" s="55"/>
      <c r="B570" s="55"/>
      <c r="C570" s="55"/>
      <c r="D570" s="55"/>
      <c r="E570" s="55"/>
      <c r="F570" s="55"/>
      <c r="G570" s="55"/>
      <c r="H570" s="55"/>
      <c r="I570" s="55"/>
      <c r="J570" s="55"/>
      <c r="K570" s="55"/>
      <c r="L570" s="295"/>
    </row>
    <row r="571" spans="1:12" ht="14.25" x14ac:dyDescent="0.2">
      <c r="A571" s="55"/>
      <c r="B571" s="55"/>
      <c r="C571" s="55"/>
      <c r="D571" s="55"/>
      <c r="E571" s="55"/>
      <c r="F571" s="55"/>
      <c r="G571" s="55"/>
      <c r="H571" s="55"/>
      <c r="I571" s="55"/>
      <c r="J571" s="55"/>
      <c r="K571" s="55"/>
      <c r="L571" s="295"/>
    </row>
    <row r="572" spans="1:12" ht="14.25" x14ac:dyDescent="0.2">
      <c r="A572" s="55"/>
      <c r="B572" s="55"/>
      <c r="C572" s="55"/>
      <c r="D572" s="55"/>
      <c r="E572" s="55"/>
      <c r="F572" s="55"/>
      <c r="G572" s="55"/>
      <c r="H572" s="55"/>
      <c r="I572" s="55"/>
      <c r="J572" s="55"/>
      <c r="K572" s="55"/>
      <c r="L572" s="295"/>
    </row>
    <row r="573" spans="1:12" ht="14.25" x14ac:dyDescent="0.2">
      <c r="A573" s="55"/>
      <c r="B573" s="55"/>
      <c r="C573" s="55"/>
      <c r="D573" s="55"/>
      <c r="E573" s="55"/>
      <c r="F573" s="55"/>
      <c r="G573" s="55"/>
      <c r="H573" s="55"/>
      <c r="I573" s="55"/>
      <c r="J573" s="55"/>
      <c r="K573" s="55"/>
      <c r="L573" s="295"/>
    </row>
    <row r="574" spans="1:12" ht="14.25" x14ac:dyDescent="0.2">
      <c r="A574" s="55"/>
      <c r="B574" s="55"/>
      <c r="C574" s="55"/>
      <c r="D574" s="55"/>
      <c r="E574" s="55"/>
      <c r="F574" s="55"/>
      <c r="G574" s="55"/>
      <c r="H574" s="55"/>
      <c r="I574" s="55"/>
      <c r="J574" s="55"/>
      <c r="K574" s="55"/>
      <c r="L574" s="295"/>
    </row>
    <row r="575" spans="1:12" ht="14.25" x14ac:dyDescent="0.2">
      <c r="A575" s="55"/>
      <c r="B575" s="55"/>
      <c r="C575" s="55"/>
      <c r="D575" s="55"/>
      <c r="E575" s="55"/>
      <c r="F575" s="55"/>
      <c r="G575" s="55"/>
      <c r="H575" s="55"/>
      <c r="I575" s="55"/>
      <c r="J575" s="55"/>
      <c r="K575" s="55"/>
      <c r="L575" s="55"/>
    </row>
    <row r="576" spans="1:12" ht="14.25" x14ac:dyDescent="0.2">
      <c r="A576" s="55"/>
      <c r="B576" s="55"/>
      <c r="C576" s="55"/>
      <c r="D576" s="55"/>
      <c r="E576" s="55"/>
      <c r="F576" s="55"/>
      <c r="G576" s="55"/>
      <c r="H576" s="55"/>
      <c r="I576" s="55"/>
      <c r="J576" s="55"/>
      <c r="K576" s="55"/>
      <c r="L576" s="295"/>
    </row>
    <row r="577" spans="1:12" ht="14.25" x14ac:dyDescent="0.2">
      <c r="A577" s="55"/>
      <c r="B577" s="55"/>
      <c r="C577" s="55"/>
      <c r="D577" s="55"/>
      <c r="E577" s="55"/>
      <c r="F577" s="55"/>
      <c r="G577" s="55"/>
      <c r="H577" s="55"/>
      <c r="I577" s="55"/>
      <c r="J577" s="55"/>
      <c r="K577" s="55"/>
      <c r="L577" s="295"/>
    </row>
    <row r="578" spans="1:12" ht="14.25" x14ac:dyDescent="0.2">
      <c r="A578" s="55"/>
      <c r="B578" s="55"/>
      <c r="C578" s="55"/>
      <c r="D578" s="55"/>
      <c r="E578" s="55"/>
      <c r="F578" s="55"/>
      <c r="G578" s="55"/>
      <c r="H578" s="55"/>
      <c r="I578" s="55"/>
      <c r="J578" s="55"/>
      <c r="K578" s="55"/>
      <c r="L578" s="295"/>
    </row>
    <row r="579" spans="1:12" ht="14.25" x14ac:dyDescent="0.2">
      <c r="A579" s="57"/>
      <c r="B579" s="55"/>
      <c r="C579" s="55"/>
      <c r="D579" s="55"/>
      <c r="E579" s="55"/>
      <c r="F579" s="55"/>
      <c r="G579" s="55"/>
      <c r="H579" s="55"/>
      <c r="I579" s="55"/>
      <c r="J579" s="55"/>
      <c r="K579" s="55"/>
      <c r="L579" s="295"/>
    </row>
    <row r="580" spans="1:12" ht="14.25" x14ac:dyDescent="0.2">
      <c r="A580" s="57"/>
      <c r="B580" s="55"/>
      <c r="C580" s="55"/>
      <c r="D580" s="55"/>
      <c r="E580" s="55"/>
      <c r="F580" s="55"/>
      <c r="G580" s="55"/>
      <c r="H580" s="55"/>
      <c r="I580" s="55"/>
      <c r="J580" s="55"/>
      <c r="K580" s="55"/>
      <c r="L580" s="295"/>
    </row>
    <row r="581" spans="1:12" ht="14.25" x14ac:dyDescent="0.2">
      <c r="A581" s="55"/>
      <c r="B581" s="295"/>
      <c r="C581" s="295"/>
      <c r="D581" s="295"/>
      <c r="E581" s="295"/>
      <c r="F581" s="295"/>
      <c r="G581" s="295"/>
      <c r="H581" s="295"/>
      <c r="I581" s="295"/>
      <c r="J581" s="295"/>
      <c r="K581" s="295"/>
      <c r="L581" s="295"/>
    </row>
    <row r="582" spans="1:12" ht="14.25" x14ac:dyDescent="0.2">
      <c r="A582" s="55"/>
      <c r="B582" s="295"/>
      <c r="C582" s="295"/>
      <c r="D582" s="295"/>
      <c r="E582" s="295"/>
      <c r="F582" s="295"/>
      <c r="G582" s="295"/>
      <c r="H582" s="295"/>
      <c r="I582" s="295"/>
      <c r="J582" s="295"/>
      <c r="K582" s="295"/>
      <c r="L582" s="295"/>
    </row>
    <row r="583" spans="1:12" x14ac:dyDescent="0.2">
      <c r="A583" s="5"/>
      <c r="B583" s="5"/>
      <c r="C583" s="5"/>
      <c r="D583" s="5"/>
      <c r="E583" s="5"/>
      <c r="F583" s="5"/>
      <c r="G583" s="5"/>
      <c r="H583" s="5"/>
      <c r="I583" s="5"/>
      <c r="J583" s="5"/>
      <c r="K583" s="5"/>
      <c r="L583" s="5"/>
    </row>
    <row r="584" spans="1:12" x14ac:dyDescent="0.2">
      <c r="A584" s="5"/>
      <c r="B584" s="5"/>
      <c r="C584" s="5"/>
      <c r="D584" s="5"/>
      <c r="E584" s="5"/>
      <c r="F584" s="5"/>
      <c r="G584" s="5"/>
      <c r="H584" s="5"/>
      <c r="I584" s="5"/>
      <c r="J584" s="5"/>
      <c r="K584" s="5"/>
      <c r="L584" s="5"/>
    </row>
    <row r="585" spans="1:12" x14ac:dyDescent="0.2">
      <c r="A585" s="5"/>
      <c r="B585" s="5"/>
      <c r="C585" s="5"/>
      <c r="D585" s="5"/>
      <c r="E585" s="5"/>
      <c r="F585" s="5"/>
      <c r="G585" s="5"/>
      <c r="H585" s="5"/>
      <c r="I585" s="5"/>
      <c r="J585" s="5"/>
      <c r="K585" s="5"/>
      <c r="L585" s="5"/>
    </row>
  </sheetData>
  <mergeCells count="101">
    <mergeCell ref="B550:K551"/>
    <mergeCell ref="B552:K553"/>
    <mergeCell ref="B529:D529"/>
    <mergeCell ref="E529:J529"/>
    <mergeCell ref="B530:D530"/>
    <mergeCell ref="E530:J530"/>
    <mergeCell ref="B535:K539"/>
    <mergeCell ref="B547:K548"/>
    <mergeCell ref="B526:D526"/>
    <mergeCell ref="E526:J526"/>
    <mergeCell ref="B527:D527"/>
    <mergeCell ref="E527:J527"/>
    <mergeCell ref="B528:D528"/>
    <mergeCell ref="E528:J528"/>
    <mergeCell ref="A519:K520"/>
    <mergeCell ref="A521:K521"/>
    <mergeCell ref="B524:D524"/>
    <mergeCell ref="E524:J524"/>
    <mergeCell ref="B525:D525"/>
    <mergeCell ref="E525:J525"/>
    <mergeCell ref="B513:D513"/>
    <mergeCell ref="G513:J513"/>
    <mergeCell ref="B514:D514"/>
    <mergeCell ref="G514:J514"/>
    <mergeCell ref="B515:D515"/>
    <mergeCell ref="G515:J515"/>
    <mergeCell ref="A505:K505"/>
    <mergeCell ref="B510:D510"/>
    <mergeCell ref="G510:J510"/>
    <mergeCell ref="B511:D511"/>
    <mergeCell ref="G511:J511"/>
    <mergeCell ref="B512:D512"/>
    <mergeCell ref="G512:J512"/>
    <mergeCell ref="B500:D500"/>
    <mergeCell ref="G500:J500"/>
    <mergeCell ref="G501:J501"/>
    <mergeCell ref="B502:D502"/>
    <mergeCell ref="G502:J502"/>
    <mergeCell ref="A503:K504"/>
    <mergeCell ref="B497:D497"/>
    <mergeCell ref="G497:J497"/>
    <mergeCell ref="B498:D498"/>
    <mergeCell ref="G498:J498"/>
    <mergeCell ref="B499:D499"/>
    <mergeCell ref="G499:J499"/>
    <mergeCell ref="A490:K490"/>
    <mergeCell ref="B494:D494"/>
    <mergeCell ref="G494:J494"/>
    <mergeCell ref="B495:D495"/>
    <mergeCell ref="G495:J495"/>
    <mergeCell ref="B496:D496"/>
    <mergeCell ref="G496:J496"/>
    <mergeCell ref="A295:K295"/>
    <mergeCell ref="A354:K355"/>
    <mergeCell ref="A356:K356"/>
    <mergeCell ref="A431:K432"/>
    <mergeCell ref="A433:K433"/>
    <mergeCell ref="A488:K489"/>
    <mergeCell ref="A147:K148"/>
    <mergeCell ref="A149:K149"/>
    <mergeCell ref="F203:J203"/>
    <mergeCell ref="A216:K217"/>
    <mergeCell ref="A218:K218"/>
    <mergeCell ref="A293:K294"/>
    <mergeCell ref="C115:E115"/>
    <mergeCell ref="C116:E116"/>
    <mergeCell ref="C117:E117"/>
    <mergeCell ref="C118:E118"/>
    <mergeCell ref="C119:E119"/>
    <mergeCell ref="C120:E120"/>
    <mergeCell ref="C109:E109"/>
    <mergeCell ref="C110:E110"/>
    <mergeCell ref="C111:E111"/>
    <mergeCell ref="C112:E112"/>
    <mergeCell ref="C113:E113"/>
    <mergeCell ref="I113:K114"/>
    <mergeCell ref="C114:E114"/>
    <mergeCell ref="B26:D26"/>
    <mergeCell ref="B27:D27"/>
    <mergeCell ref="B28:D28"/>
    <mergeCell ref="A66:K67"/>
    <mergeCell ref="A68:K68"/>
    <mergeCell ref="A105:D106"/>
    <mergeCell ref="B20:D20"/>
    <mergeCell ref="B21:D21"/>
    <mergeCell ref="B22:D22"/>
    <mergeCell ref="B23:D23"/>
    <mergeCell ref="B24:D24"/>
    <mergeCell ref="B25:D25"/>
    <mergeCell ref="B11:F11"/>
    <mergeCell ref="B15:F15"/>
    <mergeCell ref="B18:D18"/>
    <mergeCell ref="E18:F18"/>
    <mergeCell ref="G18:H18"/>
    <mergeCell ref="I18:J18"/>
    <mergeCell ref="A1:K2"/>
    <mergeCell ref="A3:K3"/>
    <mergeCell ref="A5:L5"/>
    <mergeCell ref="A6:L6"/>
    <mergeCell ref="B9:F9"/>
    <mergeCell ref="B10:F10"/>
  </mergeCells>
  <hyperlinks>
    <hyperlink ref="B15" r:id="rId1" xr:uid="{1F970E96-895F-46B6-9A64-947A1C94F31B}"/>
    <hyperlink ref="J373" r:id="rId2" xr:uid="{EB94059D-5F17-4620-9F23-04BA644FC1E9}"/>
  </hyperlinks>
  <printOptions horizontalCentered="1"/>
  <pageMargins left="0.23622047244094491" right="0.23622047244094491" top="0.74803149606299213" bottom="0.74803149606299213" header="0.31496062992125984" footer="0.31496062992125984"/>
  <pageSetup paperSize="8" scale="54" fitToHeight="0" orientation="landscape" r:id="rId3"/>
  <headerFooter alignWithMargins="0"/>
  <rowBreaks count="9" manualBreakCount="9">
    <brk id="65" max="11" man="1"/>
    <brk id="146" max="11" man="1"/>
    <brk id="215" max="11" man="1"/>
    <brk id="292" max="11" man="1"/>
    <brk id="353" max="11" man="1"/>
    <brk id="430" max="11" man="1"/>
    <brk id="487" max="11" man="1"/>
    <brk id="502" max="11" man="1"/>
    <brk id="518" max="11"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 2D</vt:lpstr>
      <vt:lpstr>'Annex 2D'!Print_Area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Centa, George (Santander UK)</dc:creator>
  <cp:lastModifiedBy>Centa, George (Santander UK)</cp:lastModifiedBy>
  <dcterms:created xsi:type="dcterms:W3CDTF">2026-02-25T18:25:57Z</dcterms:created>
  <dcterms:modified xsi:type="dcterms:W3CDTF">2026-02-25T18:26:49Z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b88ec2-a72b-4523-9e84-0458a1764731_Enabled">
    <vt:lpwstr>true</vt:lpwstr>
  </property>
  <property fmtid="{D5CDD505-2E9C-101B-9397-08002B2CF9AE}" pid="3" name="MSIP_Label_41b88ec2-a72b-4523-9e84-0458a1764731_SetDate">
    <vt:lpwstr>2026-02-25T18:26:49Z</vt:lpwstr>
  </property>
  <property fmtid="{D5CDD505-2E9C-101B-9397-08002B2CF9AE}" pid="4" name="MSIP_Label_41b88ec2-a72b-4523-9e84-0458a1764731_Method">
    <vt:lpwstr>Privileged</vt:lpwstr>
  </property>
  <property fmtid="{D5CDD505-2E9C-101B-9397-08002B2CF9AE}" pid="5" name="MSIP_Label_41b88ec2-a72b-4523-9e84-0458a1764731_Name">
    <vt:lpwstr>Public O365</vt:lpwstr>
  </property>
  <property fmtid="{D5CDD505-2E9C-101B-9397-08002B2CF9AE}" pid="6" name="MSIP_Label_41b88ec2-a72b-4523-9e84-0458a1764731_SiteId">
    <vt:lpwstr>35595a02-4d6d-44ac-99e1-f9ab4cd872db</vt:lpwstr>
  </property>
  <property fmtid="{D5CDD505-2E9C-101B-9397-08002B2CF9AE}" pid="7" name="MSIP_Label_41b88ec2-a72b-4523-9e84-0458a1764731_ActionId">
    <vt:lpwstr>26d5b2a8-7e0b-46b7-a363-dd64c6dcc591</vt:lpwstr>
  </property>
  <property fmtid="{D5CDD505-2E9C-101B-9397-08002B2CF9AE}" pid="8" name="MSIP_Label_41b88ec2-a72b-4523-9e84-0458a1764731_ContentBits">
    <vt:lpwstr>0</vt:lpwstr>
  </property>
  <property fmtid="{D5CDD505-2E9C-101B-9397-08002B2CF9AE}" pid="9" name="MSIP_Label_41b88ec2-a72b-4523-9e84-0458a1764731_Tag">
    <vt:lpwstr>10, 0, 1, 1</vt:lpwstr>
  </property>
</Properties>
</file>