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58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Page 14" sheetId="14" r:id="rId14"/>
    <sheet name="Page 15" sheetId="15" r:id="rId15"/>
    <sheet name="Sheet1" sheetId="16" r:id="rId16"/>
  </sheets>
  <externalReferences>
    <externalReference r:id="rId19"/>
    <externalReference r:id="rId20"/>
  </externalReferences>
  <definedNames>
    <definedName name="_xlnm.Print_Area" localSheetId="11">'Page 12'!$A$1:$P$66</definedName>
    <definedName name="_xlnm.Print_Area" localSheetId="1">'Page 2'!$B$1:$G$29</definedName>
    <definedName name="CPRMonthly">'[1]CPRfrom TrustCalcs'!$C$10</definedName>
  </definedNames>
  <calcPr fullCalcOnLoad="1"/>
</workbook>
</file>

<file path=xl/sharedStrings.xml><?xml version="1.0" encoding="utf-8"?>
<sst xmlns="http://schemas.openxmlformats.org/spreadsheetml/2006/main" count="1359" uniqueCount="561">
  <si>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</si>
  <si>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</si>
  <si>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</si>
  <si>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</si>
  <si>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</si>
  <si>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</si>
  <si>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</si>
  <si>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</si>
  <si>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</si>
  <si>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r>
      <t xml:space="preserve">Investors (or other appropriate third parties) can register at https://ww9.irooms.net/SantanderUKBoE1/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The timing of publication of further disclosures will be as referenced in the Market Notice.</t>
    </r>
  </si>
  <si>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</si>
  <si>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</si>
  <si>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</si>
  <si>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</si>
  <si>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</si>
  <si>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</si>
  <si>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</si>
  <si>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</si>
  <si>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</si>
  <si>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</si>
  <si>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</si>
  <si>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</si>
  <si>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</si>
  <si>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</si>
  <si>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</si>
  <si>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</si>
  <si>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</si>
  <si>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</si>
  <si>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</si>
  <si>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</si>
  <si>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</si>
  <si>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</si>
  <si>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</si>
  <si>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</si>
  <si>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</si>
  <si>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</si>
  <si>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</si>
  <si>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</si>
  <si>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</si>
  <si>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</si>
  <si>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</si>
  <si>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</si>
  <si>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</si>
  <si>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</si>
  <si>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</si>
  <si>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</si>
  <si>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</si>
  <si>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</si>
  <si>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</si>
  <si>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</si>
  <si>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</si>
  <si>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</si>
  <si>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</si>
  <si>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</si>
  <si>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</si>
  <si>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</si>
  <si>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</si>
  <si>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</si>
  <si>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</si>
  <si>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</si>
  <si>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</si>
  <si>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</si>
  <si>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</si>
  <si>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</si>
  <si>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</si>
  <si>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</si>
  <si>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</si>
  <si>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</si>
  <si>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</si>
  <si>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</si>
  <si>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</si>
  <si>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</si>
  <si>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</si>
  <si>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</si>
  <si>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</si>
  <si>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</si>
  <si>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</si>
  <si>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</si>
  <si>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</si>
  <si>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</si>
  <si>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</si>
  <si>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</si>
  <si>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</si>
  <si>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</si>
  <si>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</si>
  <si>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</si>
  <si>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</si>
  <si>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</si>
  <si>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</si>
  <si>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</si>
  <si>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</si>
  <si>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</si>
  <si>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</si>
  <si>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</si>
  <si>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</si>
  <si>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</si>
  <si>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</si>
  <si>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</si>
  <si>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</si>
  <si>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</si>
  <si>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</si>
  <si>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</si>
  <si>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</si>
  <si>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</si>
  <si>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</si>
  <si>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</si>
  <si>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</si>
  <si>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</si>
  <si>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</si>
  <si>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</si>
  <si>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</si>
  <si>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</si>
  <si>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</si>
  <si>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</si>
  <si>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</si>
  <si>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</si>
  <si>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</si>
  <si>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</si>
  <si>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</si>
  <si>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</si>
  <si>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</si>
  <si>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</si>
  <si>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</si>
  <si>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</si>
  <si>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</si>
  <si>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</si>
  <si>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</si>
  <si>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</si>
  <si>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</si>
  <si>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</si>
  <si>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</si>
  <si>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</si>
  <si>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</si>
  <si>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</si>
  <si>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</si>
  <si>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</si>
  <si>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</si>
  <si>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</si>
  <si>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</si>
  <si>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</si>
  <si>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</si>
  <si>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</si>
  <si>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</si>
  <si>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</si>
  <si>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</si>
  <si>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</si>
  <si>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</si>
  <si>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</si>
  <si>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</si>
  <si>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</si>
  <si>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</si>
  <si>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</si>
  <si>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</si>
  <si>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</si>
  <si>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</si>
  <si>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</si>
  <si>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</si>
  <si>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</si>
  <si>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</si>
  <si>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</si>
  <si>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N/A</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</si>
  <si>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</si>
  <si>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</si>
  <si>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</si>
  <si>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</si>
  <si>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</si>
  <si>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</si>
  <si>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</si>
  <si>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</si>
  <si>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</si>
  <si>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</si>
  <si>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</si>
  <si>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</si>
  <si>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</si>
  <si>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</si>
  <si>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</si>
  <si>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</si>
  <si>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</si>
  <si>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</si>
  <si>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</si>
  <si>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</si>
  <si>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</si>
  <si>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</si>
  <si>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</si>
  <si>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</si>
  <si>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</si>
  <si>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</si>
  <si>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</si>
  <si>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</si>
  <si>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</si>
  <si>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</si>
  <si>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</si>
  <si>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</si>
  <si>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</si>
  <si>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</si>
  <si>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</si>
  <si>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</si>
  <si>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</si>
  <si>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</si>
  <si>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</si>
  <si>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</si>
  <si>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</si>
  <si>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</si>
  <si>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</si>
  <si>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</si>
  <si>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</si>
  <si>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</si>
  <si>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</si>
  <si>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</si>
  <si>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</si>
  <si>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</si>
  <si>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</si>
  <si>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</si>
  <si>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</si>
  <si>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</si>
  <si>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</si>
  <si>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</si>
  <si>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</si>
  <si>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</si>
  <si>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</si>
  <si>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</si>
  <si>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</si>
  <si>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</si>
  <si>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</si>
  <si>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</si>
  <si>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</si>
  <si>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</si>
  <si>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</si>
  <si>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</si>
  <si>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</si>
  <si>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</si>
  <si>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</si>
  <si>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</si>
  <si>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</si>
  <si>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</si>
  <si>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</si>
  <si>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</si>
  <si>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Series 2008-3 Notes</t>
  </si>
  <si>
    <t>2008-3</t>
  </si>
  <si>
    <t>XS0371055624</t>
  </si>
  <si>
    <t>n/a</t>
  </si>
  <si>
    <t>XS0371056515</t>
  </si>
  <si>
    <t>XS0371056606</t>
  </si>
  <si>
    <t>XS0371056945</t>
  </si>
  <si>
    <t>XS0371057083</t>
  </si>
  <si>
    <t>XS0371057240</t>
  </si>
  <si>
    <t>XS0371057323</t>
  </si>
  <si>
    <t>XS0371057596</t>
  </si>
  <si>
    <t>2008-3 Credit Enhancement</t>
  </si>
  <si>
    <t>Class A1 Notes</t>
  </si>
  <si>
    <t>Class A2 Notes</t>
  </si>
  <si>
    <t>Class A3 Notes</t>
  </si>
  <si>
    <t>Class A4 Notes</t>
  </si>
  <si>
    <t>Class A5 Notes</t>
  </si>
  <si>
    <t>Class A6 Notes</t>
  </si>
  <si>
    <t>Class A7 Notes</t>
  </si>
  <si>
    <t>Issuer Reserve Fund Requirement*</t>
  </si>
  <si>
    <t>*Each issue is entitled to its pro rata share of Funding Reserve</t>
  </si>
  <si>
    <t>Langton 2008-3 Reserve Fund</t>
  </si>
  <si>
    <t>Excess Spread 2008-3</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</si>
  <si>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</si>
  <si>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</si>
  <si>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</si>
  <si>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</si>
  <si>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</si>
  <si>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</si>
  <si>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</si>
  <si>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</si>
  <si>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</si>
  <si>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</si>
  <si>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</si>
  <si>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</si>
  <si>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</si>
  <si>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</si>
  <si>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</si>
  <si>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</si>
  <si>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</si>
  <si>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</si>
  <si>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</si>
  <si>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</si>
  <si>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</si>
  <si>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</si>
  <si>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</si>
  <si>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</si>
  <si>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</si>
  <si>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</si>
  <si>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</si>
  <si>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</si>
  <si>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</si>
  <si>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</si>
  <si>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</si>
  <si>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</si>
  <si>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</si>
  <si>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2010-2 Credit Enhancement</t>
  </si>
  <si>
    <t>Langton 2010-2 Reserve Fund</t>
  </si>
  <si>
    <t>Excess Spread 2010-2</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</si>
  <si>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</si>
  <si>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</si>
  <si>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</si>
  <si>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</si>
  <si>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</si>
  <si>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</si>
  <si>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</si>
  <si>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</si>
  <si>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</si>
  <si>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</si>
  <si>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</si>
  <si>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</si>
  <si>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</si>
  <si>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</si>
  <si>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</si>
  <si>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</si>
  <si>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</si>
  <si>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</si>
  <si>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</si>
  <si>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</si>
  <si>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</si>
  <si>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</si>
  <si>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</si>
  <si>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</si>
  <si>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2011-2 Credit Enhancement</t>
  </si>
  <si>
    <t>Langton 2011-2 Reserve Fund</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</si>
  <si>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</si>
  <si>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</si>
  <si>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</si>
  <si>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</si>
  <si>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</si>
  <si>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</si>
  <si>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</si>
  <si>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</si>
  <si>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</si>
  <si>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</si>
  <si>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 xml:space="preserve">For the purposes of the Bank of England Market Notice dated 30th November 2010 "defaults" is defined as properties having been taken into possession.     
</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</si>
  <si>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</si>
  <si>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</si>
  <si>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</si>
  <si>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</si>
  <si>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</si>
  <si>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</si>
  <si>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</si>
  <si>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</si>
  <si>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</si>
  <si>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</si>
  <si>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</si>
  <si>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</si>
  <si>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</si>
  <si>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</si>
  <si>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</si>
  <si>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</si>
  <si>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</si>
  <si>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</si>
  <si>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</si>
  <si>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</si>
  <si>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</si>
  <si>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</si>
  <si>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</si>
  <si>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</si>
  <si>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</si>
  <si>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</si>
  <si>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</si>
  <si>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</si>
  <si>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</si>
  <si>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</si>
  <si>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</si>
  <si>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</si>
  <si>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</si>
  <si>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</si>
  <si>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</si>
  <si>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</si>
  <si>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</si>
  <si>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</si>
  <si>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</si>
  <si>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</si>
  <si>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</si>
  <si>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</si>
  <si>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</si>
  <si>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</si>
  <si>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Collateral Postings</t>
  </si>
  <si>
    <t>WATERFALLS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</si>
  <si>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</si>
  <si>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</si>
  <si>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</si>
  <si>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</si>
  <si>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</si>
  <si>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</si>
  <si>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</si>
  <si>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</si>
  <si>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</si>
  <si>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</si>
  <si>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</si>
  <si>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BBB- / Baa3 / A-2</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</si>
  <si>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</si>
  <si>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</si>
  <si>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</si>
  <si>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</si>
  <si>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</si>
  <si>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</si>
  <si>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</si>
  <si>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</si>
  <si>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</si>
  <si>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</si>
  <si>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</si>
  <si>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</si>
  <si>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</si>
  <si>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2008-3 REVENUE WATERFALL</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</si>
  <si>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</si>
  <si>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</si>
  <si>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</si>
  <si>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</si>
  <si>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</si>
  <si>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</si>
  <si>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</si>
  <si>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</si>
  <si>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</si>
  <si>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</si>
  <si>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</si>
  <si>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</si>
  <si>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</si>
  <si>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</si>
  <si>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</si>
  <si>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</si>
  <si>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</si>
  <si>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</si>
  <si>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2008-3  PRINCIPAL WATERFALL</t>
  </si>
  <si>
    <t>ISSUER 2010-1 PRINCIPAL WATERFALL</t>
  </si>
  <si>
    <t>1 Month CPR</t>
  </si>
  <si>
    <t>3 Month Average CPR</t>
  </si>
  <si>
    <t>12 Month CPR
(Annualised)</t>
  </si>
  <si>
    <t>Note</t>
  </si>
  <si>
    <t>SWAP PAYMENTS</t>
  </si>
  <si>
    <t>Langton Securities (2008-1) plc</t>
  </si>
  <si>
    <t>Langton Securities (2008-3) plc</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</si>
  <si>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</si>
  <si>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</si>
  <si>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</si>
  <si>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</si>
  <si>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F2 / P-2 / A-3</t>
  </si>
  <si>
    <t>Seller unable to sell in new mortgages, Funding Companies unable to make Initial Contributions, Further Contributions or Refinancing Contributions</t>
  </si>
  <si>
    <t>BBB- / Baa3 / BBB-</t>
  </si>
  <si>
    <t>Adjustment to Minimum Seller Share</t>
  </si>
  <si>
    <t>Each Start-up Loan Provider</t>
  </si>
  <si>
    <t>A or F1 (or, if Ratings Watch Negative, A+ or F1+) / P-1 / A or A-1 (or A+ if no ST rating)</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</si>
  <si>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</si>
  <si>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</si>
  <si>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AA (S&amp;P)</t>
  </si>
  <si>
    <t>If amount standing to credit of General Reserve Ledger exceeds 5% of Funding 1 Share, Funding 1 Account Bank must transfer the excess to a financial institution with the required ratings.</t>
  </si>
  <si>
    <t xml:space="preserve">Each Issuer Account Bank </t>
  </si>
  <si>
    <t>A or F1 (or, if Ratings Watch Negative, A+ or F1+)  / P-1 / A or A-1 (or A+ if no ST rating)</t>
  </si>
  <si>
    <t xml:space="preserve">A or F1 (or, if Ratings Watch Negative, A+ or F1+) / A2 or P-1 (or A1 if no ST rating) / A or A-1 (A+ if not ST rating), </t>
  </si>
  <si>
    <t xml:space="preserve">BBB- or F3 (or, if Ratings Watch Negative, BBB or F2) / A3 or P-2 (or A3 if no ST rating) / BBB+ </t>
  </si>
  <si>
    <t>Further remedial action required including the possibility of obtaining a guarantee or replacement - see swap agreement for more detail</t>
  </si>
  <si>
    <t>Each Issuer Swap Provider</t>
  </si>
  <si>
    <t>A or F1 (or, if Ratings Watch Negative, A+ or F1+) / A2 or P-1 (or A1 if no ST rating) / A or A-1 (or A+ if no ST rating)</t>
  </si>
  <si>
    <t>BBB- or F3 / A3 or P-2 (or A3 if no ST rating) / BBB+</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</si>
  <si>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</si>
  <si>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</si>
  <si>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</si>
  <si>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</si>
  <si>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</si>
  <si>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Citicorp Trustee Company Limited (Langton Securities 2008-1, Langton Securities 2008-3, Langton Securities 2010-1)  Citibank N.A. (Langton Securities 2010-2)</t>
  </si>
  <si>
    <t>01-Sep-11 to 30-Sep-11</t>
  </si>
  <si>
    <t>AA-/A1/AA-</t>
  </si>
  <si>
    <t>F1+/P-1/A-1+</t>
  </si>
  <si>
    <t>A+*-/A1/A+</t>
  </si>
  <si>
    <t>F1+*-/P-1/A-1</t>
  </si>
  <si>
    <t>Weighted Average Yield (Pre-Swap)</t>
  </si>
  <si>
    <t>Current value of Mortgage Loans in Pool at 30-Sep-11</t>
  </si>
  <si>
    <t>Last months Closing Trust Assets at 31-Aug-11</t>
  </si>
  <si>
    <t>Principal Ledger as calculated on 3-Oct-11</t>
  </si>
  <si>
    <t>Funding Share as calculated on 3-Oct-11</t>
  </si>
  <si>
    <t>Funding Share % as calculated on 3-Oct-11</t>
  </si>
  <si>
    <t>Seller Share as calculated on 3-Oct-11</t>
  </si>
  <si>
    <t>Seller Share % as calculated on 3-Oct-11</t>
  </si>
  <si>
    <t>-</t>
  </si>
  <si>
    <t>19/09/11-19/12/11</t>
  </si>
  <si>
    <t>Excess Spread for the period ended 19 Sep 11 Annualised</t>
  </si>
  <si>
    <t>Funding 1 Swap</t>
  </si>
  <si>
    <t>3m GBP LIBOR</t>
  </si>
  <si>
    <t>2008-1 Tap A1</t>
  </si>
  <si>
    <t>2008-1 Tap A2</t>
  </si>
  <si>
    <t>2010-2 A1</t>
  </si>
  <si>
    <t>2010-2 A2</t>
  </si>
  <si>
    <t>2010-2 A3</t>
  </si>
  <si>
    <t>2010-2T2 A1</t>
  </si>
  <si>
    <t>2010-2T2 A2</t>
  </si>
  <si>
    <t>2010-2T2 A3</t>
  </si>
  <si>
    <t>2010-2T2 A4</t>
  </si>
  <si>
    <t>2010-2T2 A5</t>
  </si>
  <si>
    <t>2010-2T2 A6</t>
  </si>
  <si>
    <t>2010-2T2 A7</t>
  </si>
  <si>
    <t>2010-2T2 A8</t>
  </si>
  <si>
    <t>2010-2T2 A9</t>
  </si>
  <si>
    <t>*Redemptions this period include 4599 accounts where minor balances totalling £ 550,895,819  remain to be collected after redemption.  These balances have been repurchased by the Seller.</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</si>
  <si>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</si>
  <si>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</si>
  <si>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</si>
  <si>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</si>
  <si>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</si>
  <si>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</si>
  <si>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</si>
  <si>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</si>
  <si>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</si>
  <si>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</si>
  <si>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</si>
  <si>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</si>
  <si>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</si>
  <si>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</si>
  <si>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</si>
  <si>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</si>
  <si>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</si>
  <si>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</si>
  <si>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</si>
  <si>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</si>
  <si>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</si>
  <si>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</si>
  <si>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</si>
  <si>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</si>
  <si>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</si>
  <si>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</si>
  <si>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</si>
  <si>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20011-1 PRINCIPAL WATERFALL</t>
  </si>
  <si>
    <t>ISSUER 2011-1 REVENUE WATERFALL</t>
  </si>
  <si>
    <t>Current Ratings
S&amp;P/Moody's/Fitch</t>
  </si>
  <si>
    <t>Original Ratings
S&amp;P/Moody's/Fitch</t>
  </si>
  <si>
    <t xml:space="preserve"> Current Ratings
S&amp;P/Moody's/Fitch</t>
  </si>
  <si>
    <t xml:space="preserve"> Original Ratings
S&amp;P/Moody's/Fitch</t>
  </si>
  <si>
    <t>Excess Spread 2010-2/2011-2</t>
  </si>
  <si>
    <t>The weighted average loan size was approximately £105,161 and the maximum loan size was £1,023,401.96. The mimimum loan size was £0</t>
  </si>
  <si>
    <t>Counterparty</t>
  </si>
  <si>
    <t>**45,199,465,281</t>
  </si>
  <si>
    <t>*See Funding 1 swap confirm</t>
  </si>
  <si>
    <t>ANTS</t>
  </si>
  <si>
    <t>*http://www.aboutsantander.co.uk/media/32796/Funding%20Swap%20Confirmation.PDF</t>
  </si>
  <si>
    <t>**Average for quarter</t>
  </si>
  <si>
    <t>The weighted average remaining term of loans was approximately 206 months and the maximum remaining term of loans was 493 months. The minimum remianing term of loans was 0 months.</t>
  </si>
  <si>
    <t>The weighted average Indexed loan to value was approximately 68.53% and the maximum Indexed loan to value was 385.11%. The minimum indexed loan to value was 0%.</t>
  </si>
  <si>
    <t>The weighted average loan to value was approximately 63.44% and the maximum loan to value was 348.14%. The minimum loan to value was 0%.</t>
  </si>
  <si>
    <t>The weighted average seasoning of loans was approximately 60 months and the maximum seasoning of loans was 558 months. The minimum seasoning of loans was 13 months.</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</si>
  <si>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</si>
  <si>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</si>
  <si>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</si>
  <si>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</si>
  <si>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</si>
  <si>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</si>
  <si>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</si>
  <si>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</si>
  <si>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</si>
  <si>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</si>
  <si>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</si>
  <si>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</si>
  <si>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</si>
  <si>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</si>
  <si>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</si>
  <si>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</si>
  <si>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</si>
  <si>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</si>
  <si>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</si>
  <si>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</si>
  <si>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(other than principal) and the funding start-up loan</t>
  </si>
  <si>
    <t>Issuer start-up loan (interest)</t>
  </si>
  <si>
    <t>Issuer start-up loan (principal)</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</si>
</sst>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_(* #,##0.00_);_(* \(#,##0.00\);_(* &quot;0&quot;_);_(@_)"/>
    <numFmt numFmtId="176" formatCode="0.0000%"/>
    <numFmt numFmtId="177" formatCode="[$-F800]dddd\,\ mmmm\ dd\,\ yyyy"/>
    <numFmt numFmtId="178" formatCode="0.000%"/>
    <numFmt numFmtId="179" formatCode="_(* #,##0.000_);_(* \(#,##0.000\);_(* &quot;0&quot;_);_(@_)"/>
    <numFmt numFmtId="180" formatCode="_-* #,##0.000000_-;\-* #,##0.000000_-;_-* &quot;-&quot;??_-;_-@_-"/>
    <numFmt numFmtId="181" formatCode="#,##0_ ;\-#,##0\ "/>
  </numFmts>
  <fonts count="70">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b/>
      <sz val="9"/>
      <color indexed="8"/>
      <name val="arial"/>
      <family val="2"/>
    </font>
    <font>
      <sz val="9"/>
      <color indexed="9"/>
      <name val="arial"/>
      <family val="2"/>
    </font>
    <font>
      <b/>
      <sz val="9"/>
      <color indexed="9"/>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sz val="9"/>
      <color theme="0"/>
      <name val="arial"/>
      <family val="2"/>
    </font>
    <font>
      <b/>
      <sz val="9"/>
      <color theme="1"/>
      <name val="arial"/>
      <family val="2"/>
    </font>
    <font>
      <b/>
      <sz val="9"/>
      <color theme="2"/>
      <name val="arial"/>
      <family val="2"/>
    </font>
    <font>
      <b/>
      <sz val="9"/>
      <color rgb="FFFFFFFF"/>
      <name val="arial"/>
      <family val="2"/>
    </font>
    <font>
      <b/>
      <sz val="9"/>
      <color rgb="FF000000"/>
      <name val="Calibri"/>
      <family val="2"/>
    </font>
    <font>
      <sz val="9"/>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bottom style="mediu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medium"/>
    </border>
    <border>
      <left/>
      <right style="medium"/>
      <top style="medium"/>
      <bottom/>
    </border>
    <border>
      <left style="medium"/>
      <right/>
      <top style="medium"/>
      <bottom/>
    </border>
    <border>
      <left/>
      <right style="medium"/>
      <top/>
      <bottom style="medium"/>
    </border>
    <border>
      <left/>
      <right style="medium"/>
      <top style="medium"/>
      <bottom style="mediu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
      <left/>
      <right/>
      <top style="medium"/>
      <bottom style="medium"/>
    </border>
    <border>
      <left/>
      <right/>
      <top/>
      <bottom style="double"/>
    </border>
    <border>
      <left/>
      <right/>
      <top style="thick"/>
      <bottom style="mediu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4" fillId="0" borderId="0" applyNumberFormat="0" applyFill="0" applyBorder="0" applyAlignment="0" applyProtection="0"/>
    <xf numFmtId="0" fontId="50"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792">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7" fontId="5" fillId="0" borderId="0" xfId="60"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7" fontId="5" fillId="0" borderId="0" xfId="60"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58" applyFont="1" applyFill="1" applyBorder="1" applyAlignment="1" applyProtection="1">
      <alignment/>
      <protection/>
    </xf>
    <xf numFmtId="0" fontId="7" fillId="0" borderId="0" xfId="58" applyFont="1" applyFill="1" applyBorder="1" applyAlignment="1" applyProtection="1">
      <alignment/>
      <protection/>
    </xf>
    <xf numFmtId="0" fontId="6" fillId="0" borderId="0" xfId="0" applyFont="1" applyFill="1" applyBorder="1" applyAlignment="1">
      <alignment vertical="top"/>
    </xf>
    <xf numFmtId="0" fontId="6" fillId="0" borderId="0" xfId="0" applyFont="1" applyFill="1" applyBorder="1" applyAlignment="1">
      <alignment/>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6" applyFont="1" applyFill="1" applyBorder="1" applyAlignment="1">
      <alignment horizontal="left"/>
      <protection/>
    </xf>
    <xf numFmtId="0" fontId="14" fillId="0" borderId="11" xfId="66" applyFont="1" applyFill="1" applyBorder="1" applyAlignment="1">
      <alignment horizontal="left"/>
      <protection/>
    </xf>
    <xf numFmtId="15" fontId="14" fillId="0" borderId="12" xfId="66" applyNumberFormat="1" applyFont="1" applyFill="1" applyBorder="1" applyAlignment="1">
      <alignment horizontal="righ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3" xfId="66" applyFont="1" applyFill="1" applyBorder="1" applyAlignment="1">
      <alignment horizontal="left"/>
      <protection/>
    </xf>
    <xf numFmtId="0" fontId="14" fillId="0" borderId="0" xfId="66" applyFont="1" applyFill="1" applyBorder="1" applyAlignment="1">
      <alignment horizontal="left"/>
      <protection/>
    </xf>
    <xf numFmtId="15" fontId="14" fillId="0" borderId="14" xfId="66" applyNumberFormat="1" applyFont="1" applyFill="1" applyBorder="1" applyAlignment="1">
      <alignment horizontal="right"/>
      <protection/>
    </xf>
    <xf numFmtId="0" fontId="14" fillId="0" borderId="15" xfId="0" applyFont="1" applyFill="1" applyBorder="1" applyAlignment="1">
      <alignment horizontal="left"/>
    </xf>
    <xf numFmtId="0" fontId="14" fillId="0" borderId="16" xfId="0" applyFont="1" applyFill="1" applyBorder="1" applyAlignment="1">
      <alignment horizontal="left"/>
    </xf>
    <xf numFmtId="0" fontId="3" fillId="0" borderId="17" xfId="0" applyFont="1" applyFill="1" applyBorder="1" applyAlignment="1">
      <alignment/>
    </xf>
    <xf numFmtId="0" fontId="3" fillId="0" borderId="0" xfId="0" applyFont="1" applyFill="1" applyBorder="1" applyAlignment="1">
      <alignment wrapText="1"/>
    </xf>
    <xf numFmtId="0" fontId="3" fillId="0" borderId="0" xfId="58" applyFont="1" applyFill="1" applyBorder="1" applyAlignment="1" applyProtection="1">
      <alignment/>
      <protection/>
    </xf>
    <xf numFmtId="0" fontId="4" fillId="0" borderId="0" xfId="58"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8" xfId="0" applyFont="1" applyFill="1" applyBorder="1" applyAlignment="1">
      <alignment/>
    </xf>
    <xf numFmtId="0" fontId="6" fillId="0" borderId="0" xfId="70" applyFont="1" applyBorder="1" applyAlignment="1">
      <alignment/>
      <protection/>
    </xf>
    <xf numFmtId="0" fontId="6" fillId="0" borderId="0" xfId="70" applyFont="1" applyFill="1" applyBorder="1" applyAlignment="1">
      <alignment/>
      <protection/>
    </xf>
    <xf numFmtId="0" fontId="6" fillId="0" borderId="19" xfId="0" applyFont="1" applyFill="1" applyBorder="1" applyAlignment="1">
      <alignment horizontal="center"/>
    </xf>
    <xf numFmtId="0" fontId="6" fillId="0" borderId="20" xfId="0" applyFont="1" applyFill="1" applyBorder="1" applyAlignment="1">
      <alignment horizontal="left"/>
    </xf>
    <xf numFmtId="168" fontId="6" fillId="0" borderId="20" xfId="60" applyNumberFormat="1" applyFont="1" applyFill="1" applyBorder="1" applyAlignment="1" quotePrefix="1">
      <alignment horizontal="right"/>
    </xf>
    <xf numFmtId="10" fontId="6" fillId="0" borderId="20" xfId="92" applyNumberFormat="1" applyFont="1" applyFill="1" applyBorder="1" applyAlignment="1" quotePrefix="1">
      <alignment horizontal="right"/>
    </xf>
    <xf numFmtId="168" fontId="6" fillId="0" borderId="21" xfId="60" applyNumberFormat="1" applyFont="1" applyFill="1" applyBorder="1" applyAlignment="1" quotePrefix="1">
      <alignment horizontal="right"/>
    </xf>
    <xf numFmtId="0" fontId="6" fillId="0" borderId="19" xfId="0" applyFont="1" applyFill="1" applyBorder="1" applyAlignment="1">
      <alignment horizontal="left"/>
    </xf>
    <xf numFmtId="0" fontId="6" fillId="0" borderId="0" xfId="0" applyFont="1" applyFill="1" applyBorder="1" applyAlignment="1">
      <alignment horizontal="center"/>
    </xf>
    <xf numFmtId="10" fontId="6" fillId="0" borderId="0" xfId="92" applyNumberFormat="1" applyFont="1" applyFill="1" applyBorder="1" applyAlignment="1" quotePrefix="1">
      <alignment horizontal="right"/>
    </xf>
    <xf numFmtId="0" fontId="5" fillId="0" borderId="0" xfId="0" applyFont="1" applyFill="1" applyBorder="1" applyAlignment="1">
      <alignment horizontal="center" vertical="top" wrapText="1"/>
    </xf>
    <xf numFmtId="0" fontId="6" fillId="0" borderId="22" xfId="0" applyFont="1" applyFill="1" applyBorder="1" applyAlignment="1">
      <alignment horizontal="left"/>
    </xf>
    <xf numFmtId="0" fontId="6" fillId="0" borderId="0" xfId="0" applyFont="1" applyFill="1" applyBorder="1" applyAlignment="1">
      <alignment horizontal="left"/>
    </xf>
    <xf numFmtId="165" fontId="5" fillId="0" borderId="0" xfId="60" applyNumberFormat="1" applyFont="1" applyFill="1" applyBorder="1" applyAlignment="1" quotePrefix="1">
      <alignment horizontal="left"/>
    </xf>
    <xf numFmtId="165" fontId="5" fillId="0" borderId="22" xfId="60" applyNumberFormat="1" applyFont="1" applyFill="1" applyBorder="1" applyAlignment="1" quotePrefix="1">
      <alignment horizontal="left"/>
    </xf>
    <xf numFmtId="0" fontId="6" fillId="0" borderId="23" xfId="0" applyFont="1" applyFill="1" applyBorder="1" applyAlignment="1">
      <alignment horizontal="center"/>
    </xf>
    <xf numFmtId="0" fontId="6" fillId="0" borderId="24" xfId="0" applyFont="1" applyFill="1" applyBorder="1" applyAlignment="1">
      <alignment horizontal="center"/>
    </xf>
    <xf numFmtId="0" fontId="0" fillId="0" borderId="23" xfId="0" applyFont="1" applyBorder="1" applyAlignment="1">
      <alignment/>
    </xf>
    <xf numFmtId="0" fontId="0" fillId="0" borderId="25" xfId="0" applyFont="1" applyBorder="1" applyAlignment="1">
      <alignment/>
    </xf>
    <xf numFmtId="0" fontId="0" fillId="0" borderId="26" xfId="0" applyFont="1" applyBorder="1" applyAlignment="1">
      <alignment/>
    </xf>
    <xf numFmtId="165" fontId="5" fillId="0" borderId="25" xfId="60" applyNumberFormat="1" applyFont="1" applyFill="1" applyBorder="1" applyAlignment="1" quotePrefix="1">
      <alignment horizontal="left"/>
    </xf>
    <xf numFmtId="0" fontId="6" fillId="0" borderId="24" xfId="0" applyFont="1" applyFill="1" applyBorder="1" applyAlignment="1">
      <alignment horizontal="left"/>
    </xf>
    <xf numFmtId="0" fontId="6" fillId="0" borderId="27" xfId="0" applyFont="1" applyFill="1" applyBorder="1" applyAlignment="1">
      <alignment horizontal="left"/>
    </xf>
    <xf numFmtId="0" fontId="0" fillId="0" borderId="28" xfId="0" applyFont="1" applyBorder="1" applyAlignment="1">
      <alignment/>
    </xf>
    <xf numFmtId="0" fontId="6" fillId="0" borderId="29" xfId="0" applyFont="1" applyFill="1" applyBorder="1" applyAlignment="1">
      <alignment horizontal="left"/>
    </xf>
    <xf numFmtId="168" fontId="6" fillId="0" borderId="0" xfId="60" applyNumberFormat="1" applyFont="1" applyFill="1" applyBorder="1" applyAlignment="1">
      <alignment horizontal="left"/>
    </xf>
    <xf numFmtId="167" fontId="5" fillId="0" borderId="0" xfId="60" applyNumberFormat="1" applyFont="1" applyFill="1" applyBorder="1" applyAlignment="1">
      <alignment horizontal="right"/>
    </xf>
    <xf numFmtId="171" fontId="6" fillId="0" borderId="0" xfId="60" applyNumberFormat="1" applyFont="1" applyFill="1" applyBorder="1" applyAlignment="1">
      <alignment/>
    </xf>
    <xf numFmtId="167" fontId="6" fillId="0" borderId="0" xfId="60" applyNumberFormat="1" applyFont="1" applyFill="1" applyBorder="1" applyAlignment="1">
      <alignment horizontal="left"/>
    </xf>
    <xf numFmtId="0" fontId="5" fillId="0" borderId="22" xfId="0" applyFont="1" applyBorder="1" applyAlignment="1">
      <alignment/>
    </xf>
    <xf numFmtId="0" fontId="6" fillId="0" borderId="0" xfId="0" applyFont="1" applyFill="1" applyAlignment="1">
      <alignment vertical="top" wrapText="1"/>
    </xf>
    <xf numFmtId="168" fontId="6" fillId="0" borderId="26" xfId="60" applyNumberFormat="1" applyFont="1" applyFill="1" applyBorder="1" applyAlignment="1" quotePrefix="1">
      <alignment horizontal="right"/>
    </xf>
    <xf numFmtId="0" fontId="6" fillId="0" borderId="0" xfId="0" applyFont="1" applyFill="1" applyBorder="1" applyAlignment="1">
      <alignment/>
    </xf>
    <xf numFmtId="0" fontId="6" fillId="0" borderId="30" xfId="0" applyFont="1" applyFill="1" applyBorder="1" applyAlignment="1">
      <alignment/>
    </xf>
    <xf numFmtId="0" fontId="6" fillId="0" borderId="0" xfId="0" applyFont="1" applyFill="1" applyBorder="1" applyAlignment="1">
      <alignment wrapText="1"/>
    </xf>
    <xf numFmtId="0" fontId="6" fillId="0" borderId="23" xfId="0" applyFont="1" applyFill="1" applyBorder="1" applyAlignment="1">
      <alignment horizontal="left"/>
    </xf>
    <xf numFmtId="0" fontId="6" fillId="0" borderId="28" xfId="0" applyFont="1" applyFill="1" applyBorder="1" applyAlignment="1">
      <alignment horizontal="left"/>
    </xf>
    <xf numFmtId="0" fontId="5" fillId="0" borderId="25" xfId="0" applyFont="1" applyBorder="1" applyAlignment="1">
      <alignment wrapText="1"/>
    </xf>
    <xf numFmtId="0" fontId="5" fillId="0" borderId="29" xfId="0" applyFont="1" applyBorder="1" applyAlignment="1">
      <alignment wrapText="1"/>
    </xf>
    <xf numFmtId="167" fontId="6" fillId="0" borderId="20" xfId="47" applyNumberFormat="1" applyFont="1" applyFill="1" applyBorder="1" applyAlignment="1">
      <alignment horizontal="right"/>
    </xf>
    <xf numFmtId="167" fontId="6" fillId="0" borderId="22" xfId="47" applyNumberFormat="1" applyFont="1" applyFill="1" applyBorder="1" applyAlignment="1">
      <alignment horizontal="right"/>
    </xf>
    <xf numFmtId="10" fontId="6" fillId="0" borderId="22" xfId="96" applyNumberFormat="1" applyFont="1" applyFill="1" applyBorder="1" applyAlignment="1">
      <alignment horizontal="right"/>
    </xf>
    <xf numFmtId="10" fontId="6" fillId="0" borderId="25" xfId="94" applyNumberFormat="1" applyFont="1" applyFill="1" applyBorder="1" applyAlignment="1">
      <alignment horizontal="right"/>
    </xf>
    <xf numFmtId="10" fontId="6" fillId="0" borderId="20" xfId="92" applyNumberFormat="1" applyFont="1" applyFill="1" applyBorder="1" applyAlignment="1">
      <alignment horizontal="right"/>
    </xf>
    <xf numFmtId="0" fontId="6" fillId="0" borderId="30" xfId="0" applyFont="1" applyFill="1" applyBorder="1" applyAlignment="1">
      <alignment horizontal="left"/>
    </xf>
    <xf numFmtId="172" fontId="6" fillId="0" borderId="30" xfId="60" applyNumberFormat="1" applyFont="1" applyFill="1" applyBorder="1" applyAlignment="1">
      <alignment horizontal="left"/>
    </xf>
    <xf numFmtId="10" fontId="6" fillId="0" borderId="0" xfId="92" applyNumberFormat="1" applyFont="1" applyFill="1" applyBorder="1" applyAlignment="1">
      <alignment horizontal="right"/>
    </xf>
    <xf numFmtId="0" fontId="0" fillId="0" borderId="23" xfId="0" applyBorder="1" applyAlignment="1">
      <alignment/>
    </xf>
    <xf numFmtId="0" fontId="0" fillId="0" borderId="28" xfId="0" applyBorder="1" applyAlignment="1">
      <alignment/>
    </xf>
    <xf numFmtId="0" fontId="0" fillId="0" borderId="25" xfId="0" applyBorder="1" applyAlignment="1">
      <alignment/>
    </xf>
    <xf numFmtId="0" fontId="6" fillId="0" borderId="31" xfId="0" applyFont="1" applyFill="1" applyBorder="1" applyAlignment="1">
      <alignment horizontal="left"/>
    </xf>
    <xf numFmtId="0" fontId="6" fillId="0" borderId="18" xfId="0" applyFont="1" applyFill="1" applyBorder="1" applyAlignment="1">
      <alignment horizontal="left"/>
    </xf>
    <xf numFmtId="0" fontId="6" fillId="0" borderId="0" xfId="65" applyFont="1" applyFill="1" applyBorder="1" applyAlignment="1">
      <alignment wrapText="1"/>
      <protection/>
    </xf>
    <xf numFmtId="0" fontId="0" fillId="0" borderId="26" xfId="0" applyBorder="1" applyAlignment="1">
      <alignment/>
    </xf>
    <xf numFmtId="0" fontId="6" fillId="0" borderId="23" xfId="0" applyFont="1" applyFill="1" applyBorder="1" applyAlignment="1">
      <alignment/>
    </xf>
    <xf numFmtId="0" fontId="6" fillId="0" borderId="28" xfId="0" applyFont="1" applyFill="1" applyBorder="1" applyAlignment="1">
      <alignment/>
    </xf>
    <xf numFmtId="167" fontId="6" fillId="0" borderId="19" xfId="47" applyNumberFormat="1" applyFont="1" applyFill="1" applyBorder="1" applyAlignment="1">
      <alignment horizontal="right"/>
    </xf>
    <xf numFmtId="172" fontId="6" fillId="0" borderId="20" xfId="60" applyNumberFormat="1" applyFont="1" applyFill="1" applyBorder="1" applyAlignment="1">
      <alignment horizontal="right"/>
    </xf>
    <xf numFmtId="172" fontId="6" fillId="0" borderId="28" xfId="60" applyNumberFormat="1" applyFont="1" applyFill="1" applyBorder="1" applyAlignment="1">
      <alignment horizontal="right"/>
    </xf>
    <xf numFmtId="172" fontId="6" fillId="0" borderId="19" xfId="60" applyNumberFormat="1" applyFont="1" applyFill="1" applyBorder="1" applyAlignment="1">
      <alignment horizontal="right"/>
    </xf>
    <xf numFmtId="172" fontId="6" fillId="0" borderId="22" xfId="60" applyNumberFormat="1" applyFont="1" applyFill="1" applyBorder="1" applyAlignment="1">
      <alignment horizontal="right"/>
    </xf>
    <xf numFmtId="172" fontId="6" fillId="0" borderId="22" xfId="0" applyNumberFormat="1" applyFont="1" applyFill="1" applyBorder="1" applyAlignment="1">
      <alignment horizontal="left"/>
    </xf>
    <xf numFmtId="172" fontId="6" fillId="0" borderId="23" xfId="60" applyNumberFormat="1" applyFont="1" applyFill="1" applyBorder="1" applyAlignment="1">
      <alignment horizontal="right"/>
    </xf>
    <xf numFmtId="172" fontId="6" fillId="0" borderId="25" xfId="60" applyNumberFormat="1" applyFont="1" applyFill="1" applyBorder="1" applyAlignment="1">
      <alignment horizontal="right"/>
    </xf>
    <xf numFmtId="172" fontId="6" fillId="0" borderId="25" xfId="0" applyNumberFormat="1" applyFont="1" applyFill="1" applyBorder="1" applyAlignment="1">
      <alignment horizontal="left"/>
    </xf>
    <xf numFmtId="172" fontId="6" fillId="0" borderId="28" xfId="60" applyNumberFormat="1" applyFont="1" applyFill="1" applyBorder="1" applyAlignment="1" quotePrefix="1">
      <alignment horizontal="right"/>
    </xf>
    <xf numFmtId="172" fontId="6" fillId="0" borderId="20" xfId="60" applyNumberFormat="1" applyFont="1" applyFill="1" applyBorder="1" applyAlignment="1" quotePrefix="1">
      <alignment/>
    </xf>
    <xf numFmtId="10" fontId="6" fillId="0" borderId="20" xfId="92" applyNumberFormat="1" applyFont="1" applyFill="1" applyBorder="1" applyAlignment="1" quotePrefix="1">
      <alignment/>
    </xf>
    <xf numFmtId="168" fontId="6" fillId="0" borderId="21" xfId="60" applyNumberFormat="1" applyFont="1" applyFill="1" applyBorder="1" applyAlignment="1" quotePrefix="1">
      <alignment/>
    </xf>
    <xf numFmtId="172" fontId="6" fillId="0" borderId="28" xfId="60" applyNumberFormat="1" applyFont="1" applyFill="1" applyBorder="1" applyAlignment="1" quotePrefix="1">
      <alignment/>
    </xf>
    <xf numFmtId="0" fontId="6" fillId="0" borderId="26" xfId="0" applyFont="1" applyFill="1" applyBorder="1" applyAlignment="1">
      <alignment horizontal="left"/>
    </xf>
    <xf numFmtId="167" fontId="6" fillId="0" borderId="28" xfId="60" applyNumberFormat="1" applyFont="1" applyFill="1" applyBorder="1" applyAlignment="1">
      <alignment horizontal="center"/>
    </xf>
    <xf numFmtId="0" fontId="5" fillId="0" borderId="18" xfId="0" applyFont="1" applyFill="1" applyBorder="1" applyAlignment="1">
      <alignment/>
    </xf>
    <xf numFmtId="0" fontId="6" fillId="0" borderId="0" xfId="0" applyFont="1" applyFill="1" applyAlignment="1">
      <alignment/>
    </xf>
    <xf numFmtId="0" fontId="6" fillId="0" borderId="24" xfId="0" applyFont="1" applyFill="1" applyBorder="1" applyAlignment="1">
      <alignment/>
    </xf>
    <xf numFmtId="0" fontId="6" fillId="0" borderId="27" xfId="0" applyFont="1" applyFill="1" applyBorder="1" applyAlignment="1">
      <alignment/>
    </xf>
    <xf numFmtId="10" fontId="6" fillId="0" borderId="19" xfId="92" applyNumberFormat="1" applyFont="1" applyFill="1" applyBorder="1" applyAlignment="1">
      <alignment horizontal="right"/>
    </xf>
    <xf numFmtId="164" fontId="6" fillId="0" borderId="20" xfId="0" applyNumberFormat="1" applyFont="1" applyFill="1" applyBorder="1" applyAlignment="1">
      <alignment horizontal="right"/>
    </xf>
    <xf numFmtId="164" fontId="6" fillId="0" borderId="22" xfId="0" applyNumberFormat="1" applyFont="1" applyFill="1" applyBorder="1" applyAlignment="1">
      <alignment horizontal="right"/>
    </xf>
    <xf numFmtId="10" fontId="6" fillId="0" borderId="22" xfId="92"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2" applyNumberFormat="1" applyFont="1" applyFill="1" applyBorder="1" applyAlignment="1">
      <alignment/>
    </xf>
    <xf numFmtId="171" fontId="6" fillId="0" borderId="19" xfId="0" applyNumberFormat="1" applyFont="1" applyFill="1" applyBorder="1" applyAlignment="1">
      <alignment horizontal="center"/>
    </xf>
    <xf numFmtId="171" fontId="6" fillId="0" borderId="20" xfId="0" applyNumberFormat="1" applyFont="1" applyFill="1" applyBorder="1" applyAlignment="1">
      <alignment horizontal="center"/>
    </xf>
    <xf numFmtId="170" fontId="6" fillId="0" borderId="0" xfId="92" applyNumberFormat="1" applyFont="1" applyFill="1" applyBorder="1" applyAlignment="1">
      <alignment horizontal="right"/>
    </xf>
    <xf numFmtId="0" fontId="6" fillId="0" borderId="29" xfId="0" applyFont="1" applyFill="1" applyBorder="1" applyAlignment="1">
      <alignment horizontal="left" wrapText="1"/>
    </xf>
    <xf numFmtId="171" fontId="6" fillId="0" borderId="22" xfId="0" applyNumberFormat="1" applyFont="1" applyFill="1" applyBorder="1" applyAlignment="1">
      <alignment horizontal="center" wrapText="1"/>
    </xf>
    <xf numFmtId="164" fontId="6" fillId="0" borderId="0" xfId="0" applyNumberFormat="1" applyFont="1" applyFill="1" applyBorder="1" applyAlignment="1">
      <alignment horizontal="right" wrapText="1"/>
    </xf>
    <xf numFmtId="170" fontId="6" fillId="0" borderId="0" xfId="92" applyNumberFormat="1" applyFont="1" applyFill="1" applyBorder="1" applyAlignment="1">
      <alignment horizontal="right" wrapText="1"/>
    </xf>
    <xf numFmtId="10" fontId="6" fillId="0" borderId="20" xfId="92" applyNumberFormat="1" applyFont="1" applyFill="1" applyBorder="1" applyAlignment="1">
      <alignment horizontal="right" wrapText="1"/>
    </xf>
    <xf numFmtId="0" fontId="5" fillId="0" borderId="0" xfId="0" applyFont="1" applyFill="1" applyAlignment="1">
      <alignment wrapText="1"/>
    </xf>
    <xf numFmtId="10" fontId="6" fillId="0" borderId="22" xfId="86" applyNumberFormat="1" applyFont="1" applyFill="1" applyBorder="1" applyAlignment="1">
      <alignment horizontal="right" wrapText="1"/>
    </xf>
    <xf numFmtId="0" fontId="5" fillId="0" borderId="27" xfId="0" applyFont="1" applyFill="1" applyBorder="1" applyAlignment="1">
      <alignment/>
    </xf>
    <xf numFmtId="0" fontId="5" fillId="0" borderId="27" xfId="0" applyFont="1" applyFill="1" applyBorder="1" applyAlignment="1">
      <alignment horizontal="left" indent="1"/>
    </xf>
    <xf numFmtId="0" fontId="5" fillId="0" borderId="29" xfId="0" applyFont="1" applyFill="1" applyBorder="1" applyAlignment="1">
      <alignment/>
    </xf>
    <xf numFmtId="170" fontId="6" fillId="0" borderId="0" xfId="86" applyNumberFormat="1" applyFont="1" applyFill="1" applyBorder="1" applyAlignment="1">
      <alignment horizontal="right"/>
    </xf>
    <xf numFmtId="168" fontId="5" fillId="0" borderId="0" xfId="60" applyNumberFormat="1" applyFont="1" applyFill="1" applyBorder="1" applyAlignment="1">
      <alignment horizontal="right"/>
    </xf>
    <xf numFmtId="0" fontId="6" fillId="0" borderId="0" xfId="0" applyFont="1" applyAlignment="1">
      <alignment vertical="top" wrapText="1"/>
    </xf>
    <xf numFmtId="0" fontId="6" fillId="0" borderId="0" xfId="0" applyFont="1" applyBorder="1" applyAlignment="1">
      <alignment/>
    </xf>
    <xf numFmtId="0" fontId="5" fillId="0" borderId="0" xfId="0" applyFont="1" applyAlignment="1">
      <alignment vertical="top" wrapText="1"/>
    </xf>
    <xf numFmtId="0" fontId="6" fillId="0" borderId="18" xfId="0" applyFont="1" applyFill="1" applyBorder="1" applyAlignment="1">
      <alignment/>
    </xf>
    <xf numFmtId="0" fontId="6" fillId="0" borderId="31" xfId="0" applyFont="1" applyFill="1" applyBorder="1" applyAlignment="1">
      <alignment/>
    </xf>
    <xf numFmtId="0" fontId="6" fillId="0" borderId="25" xfId="0" applyFont="1" applyFill="1" applyBorder="1" applyAlignment="1">
      <alignment/>
    </xf>
    <xf numFmtId="0" fontId="6" fillId="0" borderId="27" xfId="70" applyFont="1" applyFill="1" applyBorder="1" applyAlignment="1">
      <alignment horizontal="left"/>
      <protection/>
    </xf>
    <xf numFmtId="0" fontId="6" fillId="0" borderId="24" xfId="70" applyFont="1" applyFill="1" applyBorder="1" applyAlignment="1">
      <alignment horizontal="left"/>
      <protection/>
    </xf>
    <xf numFmtId="0" fontId="6" fillId="0" borderId="31" xfId="70" applyFont="1" applyBorder="1" applyAlignment="1">
      <alignment/>
      <protection/>
    </xf>
    <xf numFmtId="0" fontId="6" fillId="0" borderId="23" xfId="70" applyFont="1" applyBorder="1" applyAlignment="1">
      <alignment/>
      <protection/>
    </xf>
    <xf numFmtId="0" fontId="6" fillId="0" borderId="28" xfId="70" applyFont="1" applyBorder="1" applyAlignment="1">
      <alignment/>
      <protection/>
    </xf>
    <xf numFmtId="0" fontId="6" fillId="0" borderId="24" xfId="70" applyFont="1" applyFill="1" applyBorder="1" applyAlignment="1">
      <alignment/>
      <protection/>
    </xf>
    <xf numFmtId="0" fontId="6" fillId="0" borderId="29" xfId="70" applyFont="1" applyFill="1" applyBorder="1" applyAlignment="1">
      <alignment/>
      <protection/>
    </xf>
    <xf numFmtId="0" fontId="6" fillId="0" borderId="18" xfId="70" applyFont="1" applyBorder="1" applyAlignment="1">
      <alignment/>
      <protection/>
    </xf>
    <xf numFmtId="0" fontId="6" fillId="0" borderId="25" xfId="70" applyFont="1" applyBorder="1" applyAlignment="1">
      <alignment/>
      <protection/>
    </xf>
    <xf numFmtId="0" fontId="6" fillId="0" borderId="27" xfId="70" applyFont="1" applyFill="1" applyBorder="1" applyAlignment="1">
      <alignment/>
      <protection/>
    </xf>
    <xf numFmtId="0" fontId="6" fillId="0" borderId="18" xfId="70" applyFont="1" applyFill="1" applyBorder="1" applyAlignment="1">
      <alignment/>
      <protection/>
    </xf>
    <xf numFmtId="0" fontId="59" fillId="0" borderId="0" xfId="0" applyFont="1" applyFill="1" applyBorder="1" applyAlignment="1">
      <alignment/>
    </xf>
    <xf numFmtId="167" fontId="5" fillId="0" borderId="0" xfId="60" applyNumberFormat="1" applyFont="1" applyFill="1" applyBorder="1" applyAlignment="1">
      <alignment/>
    </xf>
    <xf numFmtId="0" fontId="0" fillId="0" borderId="0" xfId="0" applyFont="1" applyFill="1" applyAlignment="1">
      <alignment/>
    </xf>
    <xf numFmtId="0" fontId="60"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1" fillId="0" borderId="0" xfId="0" applyFont="1" applyFill="1" applyAlignment="1">
      <alignment/>
    </xf>
    <xf numFmtId="0" fontId="62" fillId="0" borderId="0" xfId="0" applyFont="1" applyFill="1" applyAlignment="1">
      <alignment/>
    </xf>
    <xf numFmtId="0" fontId="12" fillId="0" borderId="0" xfId="0" applyFont="1" applyFill="1" applyAlignment="1">
      <alignment/>
    </xf>
    <xf numFmtId="0" fontId="63" fillId="33" borderId="24" xfId="0" applyFont="1" applyFill="1" applyBorder="1" applyAlignment="1">
      <alignment horizontal="left"/>
    </xf>
    <xf numFmtId="0" fontId="63" fillId="33" borderId="31" xfId="0" applyFont="1" applyFill="1" applyBorder="1" applyAlignment="1">
      <alignment horizontal="left"/>
    </xf>
    <xf numFmtId="0" fontId="64" fillId="33" borderId="31" xfId="0" applyFont="1" applyFill="1" applyBorder="1" applyAlignment="1">
      <alignment/>
    </xf>
    <xf numFmtId="0" fontId="64" fillId="33" borderId="23" xfId="0" applyFont="1" applyFill="1" applyBorder="1" applyAlignment="1">
      <alignment/>
    </xf>
    <xf numFmtId="0" fontId="64" fillId="33" borderId="27" xfId="0" applyFont="1" applyFill="1" applyBorder="1" applyAlignment="1">
      <alignment/>
    </xf>
    <xf numFmtId="0" fontId="64" fillId="33" borderId="0" xfId="0" applyFont="1" applyFill="1" applyBorder="1" applyAlignment="1">
      <alignment/>
    </xf>
    <xf numFmtId="0" fontId="64" fillId="33" borderId="28" xfId="0" applyFont="1" applyFill="1" applyBorder="1" applyAlignment="1">
      <alignment/>
    </xf>
    <xf numFmtId="0" fontId="63" fillId="33" borderId="24" xfId="0" applyFont="1" applyFill="1" applyBorder="1" applyAlignment="1">
      <alignment horizontal="center" wrapText="1"/>
    </xf>
    <xf numFmtId="0" fontId="63" fillId="33" borderId="19" xfId="0" applyFont="1" applyFill="1" applyBorder="1" applyAlignment="1">
      <alignment horizontal="center"/>
    </xf>
    <xf numFmtId="0" fontId="63" fillId="33" borderId="19" xfId="0" applyFont="1" applyFill="1" applyBorder="1" applyAlignment="1">
      <alignment horizontal="center" wrapText="1"/>
    </xf>
    <xf numFmtId="0" fontId="63" fillId="33" borderId="29" xfId="0" applyFont="1" applyFill="1" applyBorder="1" applyAlignment="1">
      <alignment wrapText="1"/>
    </xf>
    <xf numFmtId="0" fontId="63" fillId="33" borderId="25" xfId="0" applyFont="1" applyFill="1" applyBorder="1" applyAlignment="1">
      <alignment wrapText="1"/>
    </xf>
    <xf numFmtId="0" fontId="63" fillId="33" borderId="22" xfId="0" applyFont="1" applyFill="1" applyBorder="1" applyAlignment="1">
      <alignment horizontal="center"/>
    </xf>
    <xf numFmtId="0" fontId="63" fillId="33" borderId="20" xfId="0" applyFont="1" applyFill="1" applyBorder="1" applyAlignment="1">
      <alignment horizontal="center"/>
    </xf>
    <xf numFmtId="0" fontId="63" fillId="33" borderId="24" xfId="0" applyFont="1" applyFill="1" applyBorder="1" applyAlignment="1">
      <alignment wrapText="1"/>
    </xf>
    <xf numFmtId="0" fontId="63" fillId="33" borderId="31" xfId="0" applyFont="1" applyFill="1" applyBorder="1" applyAlignment="1">
      <alignment wrapText="1"/>
    </xf>
    <xf numFmtId="0" fontId="63" fillId="33" borderId="23" xfId="0" applyFont="1" applyFill="1" applyBorder="1" applyAlignment="1">
      <alignment wrapText="1"/>
    </xf>
    <xf numFmtId="0" fontId="64" fillId="33" borderId="23" xfId="0" applyFont="1" applyFill="1" applyBorder="1" applyAlignment="1">
      <alignment/>
    </xf>
    <xf numFmtId="0" fontId="64" fillId="33" borderId="28" xfId="0" applyFont="1" applyFill="1" applyBorder="1" applyAlignment="1">
      <alignment/>
    </xf>
    <xf numFmtId="0" fontId="64" fillId="33" borderId="25" xfId="0" applyFont="1" applyFill="1" applyBorder="1" applyAlignment="1">
      <alignment/>
    </xf>
    <xf numFmtId="0" fontId="63" fillId="33" borderId="31" xfId="0" applyFont="1" applyFill="1" applyBorder="1" applyAlignment="1">
      <alignment horizontal="center"/>
    </xf>
    <xf numFmtId="0" fontId="63" fillId="33" borderId="18" xfId="0" applyFont="1" applyFill="1" applyBorder="1" applyAlignment="1">
      <alignment horizontal="center"/>
    </xf>
    <xf numFmtId="0" fontId="63" fillId="33" borderId="24" xfId="0" applyFont="1" applyFill="1" applyBorder="1" applyAlignment="1">
      <alignment/>
    </xf>
    <xf numFmtId="0" fontId="63" fillId="33" borderId="27" xfId="0" applyFont="1" applyFill="1" applyBorder="1" applyAlignment="1">
      <alignment/>
    </xf>
    <xf numFmtId="0" fontId="63" fillId="33" borderId="20" xfId="0" applyFont="1" applyFill="1" applyBorder="1" applyAlignment="1">
      <alignment horizontal="center" vertical="top"/>
    </xf>
    <xf numFmtId="164" fontId="63" fillId="33" borderId="19" xfId="0" applyNumberFormat="1" applyFont="1" applyFill="1" applyBorder="1" applyAlignment="1">
      <alignment horizontal="right"/>
    </xf>
    <xf numFmtId="0" fontId="63" fillId="33" borderId="29" xfId="0" applyFont="1" applyFill="1" applyBorder="1" applyAlignment="1">
      <alignment horizontal="left"/>
    </xf>
    <xf numFmtId="164" fontId="63" fillId="33" borderId="22" xfId="0" applyNumberFormat="1" applyFont="1" applyFill="1" applyBorder="1" applyAlignment="1">
      <alignment horizontal="right"/>
    </xf>
    <xf numFmtId="0" fontId="63" fillId="33" borderId="30" xfId="0" applyFont="1" applyFill="1" applyBorder="1" applyAlignment="1">
      <alignment/>
    </xf>
    <xf numFmtId="170" fontId="63" fillId="33" borderId="21" xfId="86" applyNumberFormat="1" applyFont="1" applyFill="1" applyBorder="1" applyAlignment="1">
      <alignment horizontal="right"/>
    </xf>
    <xf numFmtId="2" fontId="5" fillId="0" borderId="0" xfId="0" applyNumberFormat="1" applyFont="1" applyFill="1" applyBorder="1" applyAlignment="1">
      <alignment/>
    </xf>
    <xf numFmtId="0" fontId="2" fillId="0" borderId="0" xfId="0" applyFont="1" applyAlignment="1">
      <alignment/>
    </xf>
    <xf numFmtId="0" fontId="16" fillId="0" borderId="0" xfId="0" applyFont="1" applyAlignment="1">
      <alignment/>
    </xf>
    <xf numFmtId="167" fontId="0" fillId="0" borderId="0" xfId="0" applyNumberFormat="1" applyAlignment="1">
      <alignment/>
    </xf>
    <xf numFmtId="0" fontId="4" fillId="0" borderId="0" xfId="58" applyFill="1" applyBorder="1" applyAlignment="1" applyProtection="1">
      <alignment/>
      <protection/>
    </xf>
    <xf numFmtId="0" fontId="2" fillId="0" borderId="0" xfId="0" applyFont="1" applyAlignment="1">
      <alignment wrapText="1"/>
    </xf>
    <xf numFmtId="0" fontId="0" fillId="0" borderId="22" xfId="0" applyBorder="1" applyAlignment="1">
      <alignment/>
    </xf>
    <xf numFmtId="0" fontId="0" fillId="0" borderId="22" xfId="0" applyBorder="1" applyAlignment="1">
      <alignment horizontal="center"/>
    </xf>
    <xf numFmtId="0" fontId="63" fillId="33" borderId="24" xfId="0" applyFont="1" applyFill="1" applyBorder="1" applyAlignment="1">
      <alignment horizontal="center"/>
    </xf>
    <xf numFmtId="0" fontId="63" fillId="33" borderId="23" xfId="0" applyFont="1" applyFill="1" applyBorder="1" applyAlignment="1">
      <alignment horizontal="center"/>
    </xf>
    <xf numFmtId="0" fontId="63" fillId="33" borderId="29" xfId="0" applyFont="1" applyFill="1" applyBorder="1" applyAlignment="1">
      <alignment horizontal="center"/>
    </xf>
    <xf numFmtId="0" fontId="63" fillId="33" borderId="25" xfId="0" applyFont="1" applyFill="1" applyBorder="1" applyAlignment="1">
      <alignment horizontal="center"/>
    </xf>
    <xf numFmtId="0" fontId="63" fillId="33" borderId="27" xfId="0" applyFont="1" applyFill="1" applyBorder="1" applyAlignment="1">
      <alignment horizontal="center"/>
    </xf>
    <xf numFmtId="0" fontId="63" fillId="33" borderId="28" xfId="0" applyFont="1" applyFill="1" applyBorder="1" applyAlignment="1">
      <alignment horizontal="center"/>
    </xf>
    <xf numFmtId="0" fontId="63" fillId="33" borderId="18" xfId="0" applyFont="1" applyFill="1" applyBorder="1" applyAlignment="1">
      <alignment wrapText="1"/>
    </xf>
    <xf numFmtId="168" fontId="6" fillId="0" borderId="0" xfId="60" applyNumberFormat="1" applyFont="1" applyFill="1" applyBorder="1" applyAlignment="1" quotePrefix="1">
      <alignment horizontal="right"/>
    </xf>
    <xf numFmtId="0" fontId="63" fillId="33" borderId="0" xfId="0" applyFont="1" applyFill="1" applyBorder="1" applyAlignment="1">
      <alignment horizontal="center"/>
    </xf>
    <xf numFmtId="0" fontId="0" fillId="0" borderId="0" xfId="0" applyFont="1" applyBorder="1" applyAlignment="1">
      <alignment/>
    </xf>
    <xf numFmtId="167" fontId="5" fillId="0" borderId="0" xfId="60" applyNumberFormat="1" applyFont="1" applyFill="1" applyBorder="1" applyAlignment="1" quotePrefix="1">
      <alignment horizontal="left"/>
    </xf>
    <xf numFmtId="0" fontId="5" fillId="0" borderId="0" xfId="0" applyFont="1" applyFill="1" applyBorder="1" applyAlignment="1">
      <alignment vertical="top" wrapText="1"/>
    </xf>
    <xf numFmtId="0" fontId="0" fillId="0" borderId="0" xfId="0" applyFont="1" applyFill="1" applyBorder="1" applyAlignment="1">
      <alignment/>
    </xf>
    <xf numFmtId="167" fontId="6" fillId="0" borderId="19" xfId="42" applyFont="1" applyFill="1" applyBorder="1" applyAlignment="1">
      <alignment horizontal="left"/>
    </xf>
    <xf numFmtId="10" fontId="6" fillId="0" borderId="0" xfId="85" applyNumberFormat="1" applyFont="1" applyFill="1" applyBorder="1" applyAlignment="1">
      <alignment horizontal="right"/>
    </xf>
    <xf numFmtId="172" fontId="6" fillId="0" borderId="24" xfId="42" applyNumberFormat="1" applyFont="1" applyFill="1" applyBorder="1" applyAlignment="1">
      <alignment horizontal="left"/>
    </xf>
    <xf numFmtId="10" fontId="6" fillId="0" borderId="19" xfId="85" applyNumberFormat="1" applyFont="1" applyFill="1" applyBorder="1" applyAlignment="1">
      <alignment horizontal="right"/>
    </xf>
    <xf numFmtId="0" fontId="63" fillId="33" borderId="22" xfId="0" applyFont="1" applyFill="1" applyBorder="1" applyAlignment="1">
      <alignment horizontal="center" vertical="top"/>
    </xf>
    <xf numFmtId="167" fontId="6" fillId="0" borderId="20" xfId="42" applyFont="1" applyFill="1" applyBorder="1" applyAlignment="1">
      <alignment horizontal="left"/>
    </xf>
    <xf numFmtId="172" fontId="6" fillId="0" borderId="27" xfId="42" applyNumberFormat="1" applyFont="1" applyFill="1" applyBorder="1" applyAlignment="1">
      <alignment horizontal="left"/>
    </xf>
    <xf numFmtId="10" fontId="6" fillId="0" borderId="20" xfId="85" applyNumberFormat="1" applyFont="1" applyFill="1" applyBorder="1" applyAlignment="1">
      <alignment horizontal="right"/>
    </xf>
    <xf numFmtId="167" fontId="6" fillId="0" borderId="19" xfId="47" applyNumberFormat="1" applyFont="1" applyFill="1" applyBorder="1" applyAlignment="1">
      <alignment horizontal="right" vertical="top"/>
    </xf>
    <xf numFmtId="172" fontId="6" fillId="0" borderId="21" xfId="60" applyNumberFormat="1" applyFont="1" applyFill="1" applyBorder="1" applyAlignment="1">
      <alignment horizontal="left"/>
    </xf>
    <xf numFmtId="9" fontId="6" fillId="0" borderId="26" xfId="92" applyNumberFormat="1" applyFont="1" applyFill="1" applyBorder="1" applyAlignment="1" quotePrefix="1">
      <alignment horizontal="right"/>
    </xf>
    <xf numFmtId="9" fontId="6" fillId="0" borderId="21" xfId="92" applyNumberFormat="1" applyFont="1" applyFill="1" applyBorder="1" applyAlignment="1" quotePrefix="1">
      <alignment horizontal="right"/>
    </xf>
    <xf numFmtId="0" fontId="5" fillId="0" borderId="31" xfId="0" applyFont="1" applyFill="1" applyBorder="1" applyAlignment="1">
      <alignment horizontal="left"/>
    </xf>
    <xf numFmtId="172" fontId="6" fillId="0" borderId="31" xfId="60" applyNumberFormat="1" applyFont="1" applyFill="1" applyBorder="1" applyAlignment="1">
      <alignment horizontal="left"/>
    </xf>
    <xf numFmtId="9" fontId="6" fillId="0" borderId="31" xfId="92" applyNumberFormat="1" applyFont="1" applyFill="1" applyBorder="1" applyAlignment="1" quotePrefix="1">
      <alignment horizontal="right"/>
    </xf>
    <xf numFmtId="167" fontId="6" fillId="0" borderId="0" xfId="65" applyNumberFormat="1" applyFont="1" applyFill="1" applyBorder="1" applyAlignment="1">
      <alignment wrapText="1"/>
      <protection/>
    </xf>
    <xf numFmtId="0" fontId="63" fillId="33" borderId="31" xfId="0" applyFont="1" applyFill="1" applyBorder="1" applyAlignment="1">
      <alignment horizontal="center" wrapText="1"/>
    </xf>
    <xf numFmtId="0" fontId="0" fillId="0" borderId="31" xfId="0" applyBorder="1" applyAlignment="1">
      <alignment/>
    </xf>
    <xf numFmtId="168" fontId="6" fillId="0" borderId="24" xfId="60" applyNumberFormat="1" applyFont="1" applyFill="1" applyBorder="1" applyAlignment="1">
      <alignment horizontal="right"/>
    </xf>
    <xf numFmtId="172" fontId="6" fillId="0" borderId="31" xfId="60" applyNumberFormat="1" applyFont="1" applyFill="1" applyBorder="1" applyAlignment="1">
      <alignment horizontal="right"/>
    </xf>
    <xf numFmtId="0" fontId="0" fillId="0" borderId="0" xfId="0" applyBorder="1" applyAlignment="1">
      <alignment/>
    </xf>
    <xf numFmtId="168" fontId="6" fillId="0" borderId="27" xfId="60" applyNumberFormat="1" applyFont="1" applyFill="1" applyBorder="1" applyAlignment="1">
      <alignment horizontal="right"/>
    </xf>
    <xf numFmtId="172" fontId="6" fillId="0" borderId="0" xfId="60" applyNumberFormat="1" applyFont="1" applyFill="1" applyBorder="1" applyAlignment="1">
      <alignment horizontal="right"/>
    </xf>
    <xf numFmtId="0" fontId="65" fillId="0" borderId="27" xfId="0" applyFont="1" applyBorder="1" applyAlignment="1">
      <alignment/>
    </xf>
    <xf numFmtId="0" fontId="0" fillId="0" borderId="32" xfId="0" applyBorder="1" applyAlignment="1">
      <alignment/>
    </xf>
    <xf numFmtId="168" fontId="65" fillId="0" borderId="30" xfId="60" applyNumberFormat="1" applyFont="1" applyBorder="1" applyAlignment="1">
      <alignment/>
    </xf>
    <xf numFmtId="9" fontId="65" fillId="0" borderId="21" xfId="0" applyNumberFormat="1" applyFont="1" applyBorder="1" applyAlignment="1">
      <alignment/>
    </xf>
    <xf numFmtId="168" fontId="65" fillId="0" borderId="21" xfId="60" applyNumberFormat="1" applyFont="1" applyBorder="1" applyAlignment="1">
      <alignment/>
    </xf>
    <xf numFmtId="9" fontId="65" fillId="0" borderId="26" xfId="0" applyNumberFormat="1" applyFont="1" applyBorder="1" applyAlignment="1">
      <alignment/>
    </xf>
    <xf numFmtId="168" fontId="65" fillId="0" borderId="0" xfId="60" applyNumberFormat="1" applyFont="1" applyBorder="1" applyAlignment="1">
      <alignment/>
    </xf>
    <xf numFmtId="9" fontId="65" fillId="0" borderId="0" xfId="0" applyNumberFormat="1" applyFont="1" applyBorder="1" applyAlignment="1">
      <alignment/>
    </xf>
    <xf numFmtId="9" fontId="6" fillId="0" borderId="21" xfId="92" applyNumberFormat="1" applyFont="1" applyFill="1" applyBorder="1" applyAlignment="1">
      <alignment horizontal="right"/>
    </xf>
    <xf numFmtId="172" fontId="6" fillId="0" borderId="0" xfId="0" applyNumberFormat="1" applyFont="1" applyFill="1" applyBorder="1" applyAlignment="1">
      <alignment horizontal="left"/>
    </xf>
    <xf numFmtId="9" fontId="6" fillId="0" borderId="0" xfId="92" applyNumberFormat="1" applyFont="1" applyFill="1" applyBorder="1" applyAlignment="1">
      <alignment horizontal="right"/>
    </xf>
    <xf numFmtId="0" fontId="6" fillId="0" borderId="24" xfId="76" applyFont="1" applyFill="1" applyBorder="1">
      <alignment/>
      <protection/>
    </xf>
    <xf numFmtId="0" fontId="0" fillId="0" borderId="23" xfId="0" applyFont="1" applyFill="1" applyBorder="1" applyAlignment="1">
      <alignment/>
    </xf>
    <xf numFmtId="167" fontId="6" fillId="0" borderId="19" xfId="40" applyFont="1" applyFill="1" applyBorder="1" applyAlignment="1">
      <alignment/>
    </xf>
    <xf numFmtId="10" fontId="6" fillId="0" borderId="19" xfId="84" applyNumberFormat="1" applyFont="1" applyFill="1" applyBorder="1" applyAlignment="1">
      <alignment/>
    </xf>
    <xf numFmtId="0" fontId="6" fillId="0" borderId="27" xfId="76" applyFont="1" applyFill="1" applyBorder="1">
      <alignment/>
      <protection/>
    </xf>
    <xf numFmtId="0" fontId="0" fillId="0" borderId="28" xfId="0" applyFont="1" applyFill="1" applyBorder="1" applyAlignment="1">
      <alignment/>
    </xf>
    <xf numFmtId="167" fontId="6" fillId="0" borderId="20" xfId="40" applyFont="1" applyFill="1" applyBorder="1" applyAlignment="1">
      <alignment/>
    </xf>
    <xf numFmtId="10" fontId="6" fillId="0" borderId="20" xfId="84" applyNumberFormat="1" applyFont="1" applyFill="1" applyBorder="1" applyAlignment="1">
      <alignment/>
    </xf>
    <xf numFmtId="0" fontId="6" fillId="0" borderId="29" xfId="76" applyFont="1" applyFill="1" applyBorder="1">
      <alignment/>
      <protection/>
    </xf>
    <xf numFmtId="0" fontId="0" fillId="0" borderId="25" xfId="0" applyFont="1" applyFill="1" applyBorder="1" applyAlignment="1">
      <alignment/>
    </xf>
    <xf numFmtId="167" fontId="6" fillId="0" borderId="22" xfId="40" applyFont="1" applyFill="1" applyBorder="1" applyAlignment="1">
      <alignment/>
    </xf>
    <xf numFmtId="10" fontId="6" fillId="0" borderId="22" xfId="84" applyNumberFormat="1" applyFont="1" applyFill="1" applyBorder="1" applyAlignment="1">
      <alignment/>
    </xf>
    <xf numFmtId="9" fontId="6" fillId="0" borderId="25" xfId="100" applyFont="1" applyFill="1" applyBorder="1" applyAlignment="1">
      <alignment horizontal="right"/>
    </xf>
    <xf numFmtId="168" fontId="6" fillId="0" borderId="27" xfId="0" applyNumberFormat="1" applyFont="1" applyFill="1" applyBorder="1" applyAlignment="1">
      <alignment horizontal="center"/>
    </xf>
    <xf numFmtId="172" fontId="6" fillId="0" borderId="23" xfId="60" applyNumberFormat="1" applyFont="1" applyFill="1" applyBorder="1" applyAlignment="1" quotePrefix="1">
      <alignment/>
    </xf>
    <xf numFmtId="10" fontId="6" fillId="0" borderId="19" xfId="92" applyNumberFormat="1" applyFont="1" applyFill="1" applyBorder="1" applyAlignment="1" quotePrefix="1">
      <alignment/>
    </xf>
    <xf numFmtId="172" fontId="6" fillId="0" borderId="19" xfId="60" applyNumberFormat="1" applyFont="1" applyFill="1" applyBorder="1" applyAlignment="1" quotePrefix="1">
      <alignment/>
    </xf>
    <xf numFmtId="172" fontId="6" fillId="0" borderId="26" xfId="60" applyNumberFormat="1" applyFont="1" applyFill="1" applyBorder="1" applyAlignment="1" quotePrefix="1">
      <alignment/>
    </xf>
    <xf numFmtId="9" fontId="6" fillId="0" borderId="21" xfId="92" applyNumberFormat="1" applyFont="1" applyFill="1" applyBorder="1" applyAlignment="1" quotePrefix="1">
      <alignment/>
    </xf>
    <xf numFmtId="172" fontId="6" fillId="0" borderId="21" xfId="60" applyNumberFormat="1" applyFont="1" applyFill="1" applyBorder="1" applyAlignment="1" quotePrefix="1">
      <alignment/>
    </xf>
    <xf numFmtId="10" fontId="6" fillId="0" borderId="19" xfId="88" applyNumberFormat="1" applyFont="1" applyFill="1" applyBorder="1" applyAlignment="1">
      <alignment/>
    </xf>
    <xf numFmtId="10" fontId="6" fillId="0" borderId="20" xfId="88" applyNumberFormat="1" applyFont="1" applyFill="1" applyBorder="1" applyAlignment="1">
      <alignment/>
    </xf>
    <xf numFmtId="170" fontId="5" fillId="0" borderId="0" xfId="92" applyNumberFormat="1" applyFont="1" applyFill="1" applyBorder="1" applyAlignment="1">
      <alignment horizontal="right"/>
    </xf>
    <xf numFmtId="168" fontId="6" fillId="0" borderId="19" xfId="60" applyNumberFormat="1" applyFont="1" applyFill="1" applyBorder="1" applyAlignment="1">
      <alignment horizontal="right"/>
    </xf>
    <xf numFmtId="170" fontId="5" fillId="0" borderId="0" xfId="92" applyNumberFormat="1" applyFont="1" applyFill="1" applyBorder="1" applyAlignment="1" applyProtection="1">
      <alignment horizontal="right"/>
      <protection/>
    </xf>
    <xf numFmtId="10" fontId="6" fillId="0" borderId="22" xfId="99" applyNumberFormat="1" applyFont="1" applyFill="1" applyBorder="1" applyAlignment="1">
      <alignment horizontal="right" wrapText="1"/>
    </xf>
    <xf numFmtId="164" fontId="6" fillId="0" borderId="18" xfId="0" applyNumberFormat="1" applyFont="1" applyFill="1" applyBorder="1" applyAlignment="1">
      <alignment horizontal="right"/>
    </xf>
    <xf numFmtId="0" fontId="65" fillId="0" borderId="19" xfId="0" applyFont="1" applyBorder="1" applyAlignment="1">
      <alignment/>
    </xf>
    <xf numFmtId="171" fontId="65" fillId="0" borderId="23" xfId="0" applyNumberFormat="1" applyFont="1" applyBorder="1" applyAlignment="1">
      <alignment/>
    </xf>
    <xf numFmtId="0" fontId="63" fillId="33" borderId="19" xfId="0" applyFont="1" applyFill="1" applyBorder="1" applyAlignment="1">
      <alignment horizontal="left"/>
    </xf>
    <xf numFmtId="0" fontId="63" fillId="33" borderId="22" xfId="0" applyFont="1" applyFill="1" applyBorder="1" applyAlignment="1">
      <alignment horizontal="left"/>
    </xf>
    <xf numFmtId="0" fontId="6" fillId="0" borderId="19" xfId="0" applyFont="1" applyFill="1" applyBorder="1" applyAlignment="1">
      <alignment horizontal="left" wrapText="1"/>
    </xf>
    <xf numFmtId="0" fontId="65" fillId="0" borderId="22" xfId="0" applyFont="1" applyBorder="1" applyAlignment="1">
      <alignment/>
    </xf>
    <xf numFmtId="0" fontId="0" fillId="0" borderId="19" xfId="0" applyBorder="1" applyAlignment="1">
      <alignment horizontal="center"/>
    </xf>
    <xf numFmtId="0" fontId="0" fillId="0" borderId="20" xfId="0" applyBorder="1" applyAlignment="1">
      <alignment horizontal="center"/>
    </xf>
    <xf numFmtId="0" fontId="6" fillId="0" borderId="0" xfId="71" applyFont="1" applyAlignment="1">
      <alignment vertical="top" wrapText="1"/>
      <protection/>
    </xf>
    <xf numFmtId="0" fontId="6" fillId="0" borderId="0" xfId="71" applyFont="1" applyFill="1" applyBorder="1" applyAlignment="1">
      <alignment wrapText="1"/>
      <protection/>
    </xf>
    <xf numFmtId="0" fontId="63" fillId="33" borderId="23" xfId="0" applyFont="1" applyFill="1" applyBorder="1" applyAlignment="1">
      <alignment horizontal="center"/>
    </xf>
    <xf numFmtId="0" fontId="63" fillId="33" borderId="27" xfId="0" applyFont="1" applyFill="1" applyBorder="1" applyAlignment="1">
      <alignment horizontal="center"/>
    </xf>
    <xf numFmtId="0" fontId="63" fillId="33" borderId="28" xfId="0" applyFont="1" applyFill="1" applyBorder="1" applyAlignment="1">
      <alignment horizontal="center"/>
    </xf>
    <xf numFmtId="0" fontId="63"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33" xfId="0" applyFont="1" applyBorder="1" applyAlignment="1">
      <alignment/>
    </xf>
    <xf numFmtId="4" fontId="2" fillId="0" borderId="33"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64" fillId="0" borderId="0" xfId="0" applyFont="1" applyAlignment="1">
      <alignment/>
    </xf>
    <xf numFmtId="0" fontId="6" fillId="0" borderId="0" xfId="67" applyFont="1" applyFill="1" applyBorder="1">
      <alignment/>
      <protection/>
    </xf>
    <xf numFmtId="0" fontId="5" fillId="0" borderId="0" xfId="67" applyFont="1">
      <alignment/>
      <protection/>
    </xf>
    <xf numFmtId="0" fontId="5" fillId="0" borderId="0" xfId="67" applyFont="1" applyAlignment="1">
      <alignment horizontal="center"/>
      <protection/>
    </xf>
    <xf numFmtId="0" fontId="5" fillId="0" borderId="0" xfId="67" applyFont="1" applyFill="1" applyBorder="1" applyAlignment="1">
      <alignment horizontal="center"/>
      <protection/>
    </xf>
    <xf numFmtId="0" fontId="5" fillId="0" borderId="0" xfId="67" applyFont="1" applyFill="1" applyBorder="1">
      <alignment/>
      <protection/>
    </xf>
    <xf numFmtId="0" fontId="63" fillId="33" borderId="24" xfId="67" applyFont="1" applyFill="1" applyBorder="1" applyAlignment="1">
      <alignment horizontal="center"/>
      <protection/>
    </xf>
    <xf numFmtId="0" fontId="63" fillId="33" borderId="24" xfId="67" applyFont="1" applyFill="1" applyBorder="1" applyAlignment="1">
      <alignment horizontal="center" vertical="center" wrapText="1"/>
      <protection/>
    </xf>
    <xf numFmtId="0" fontId="63" fillId="33" borderId="19" xfId="67" applyFont="1" applyFill="1" applyBorder="1" applyAlignment="1">
      <alignment horizontal="center" vertical="center" wrapText="1"/>
      <protection/>
    </xf>
    <xf numFmtId="165" fontId="5" fillId="0" borderId="23" xfId="60" applyNumberFormat="1" applyFont="1" applyFill="1" applyBorder="1" applyAlignment="1" quotePrefix="1">
      <alignment horizontal="left"/>
    </xf>
    <xf numFmtId="165" fontId="5" fillId="0" borderId="19" xfId="60" applyNumberFormat="1" applyFont="1" applyFill="1" applyBorder="1" applyAlignment="1" quotePrefix="1">
      <alignment horizontal="left"/>
    </xf>
    <xf numFmtId="167" fontId="5" fillId="0" borderId="25" xfId="60" applyNumberFormat="1" applyFont="1" applyFill="1" applyBorder="1" applyAlignment="1" quotePrefix="1">
      <alignment horizontal="left"/>
    </xf>
    <xf numFmtId="167" fontId="5" fillId="0" borderId="22" xfId="60" applyNumberFormat="1" applyFont="1" applyFill="1" applyBorder="1" applyAlignment="1" quotePrefix="1">
      <alignment horizontal="left"/>
    </xf>
    <xf numFmtId="10" fontId="65" fillId="0" borderId="19" xfId="0" applyNumberFormat="1" applyFont="1" applyBorder="1" applyAlignment="1">
      <alignment horizontal="right"/>
    </xf>
    <xf numFmtId="0" fontId="65" fillId="0" borderId="20" xfId="0" applyFont="1" applyBorder="1" applyAlignment="1">
      <alignment/>
    </xf>
    <xf numFmtId="173" fontId="6" fillId="0" borderId="20" xfId="0" applyNumberFormat="1" applyFont="1" applyFill="1" applyBorder="1" applyAlignment="1">
      <alignment horizontal="right"/>
    </xf>
    <xf numFmtId="10" fontId="65" fillId="0" borderId="20" xfId="0" applyNumberFormat="1" applyFont="1" applyBorder="1" applyAlignment="1">
      <alignment horizontal="right"/>
    </xf>
    <xf numFmtId="173" fontId="6" fillId="0" borderId="22" xfId="0" applyNumberFormat="1" applyFont="1" applyFill="1" applyBorder="1" applyAlignment="1">
      <alignment horizontal="right"/>
    </xf>
    <xf numFmtId="168" fontId="6" fillId="0" borderId="20" xfId="48" applyNumberFormat="1" applyFont="1" applyFill="1" applyBorder="1" applyAlignment="1" quotePrefix="1">
      <alignment horizontal="right"/>
    </xf>
    <xf numFmtId="168" fontId="6" fillId="0" borderId="27" xfId="48" applyNumberFormat="1" applyFont="1" applyFill="1" applyBorder="1" applyAlignment="1" quotePrefix="1">
      <alignment horizontal="right"/>
    </xf>
    <xf numFmtId="10" fontId="6" fillId="0" borderId="24" xfId="93" applyNumberFormat="1" applyFont="1" applyFill="1" applyBorder="1" applyAlignment="1" quotePrefix="1">
      <alignment horizontal="right"/>
    </xf>
    <xf numFmtId="10" fontId="6" fillId="0" borderId="19" xfId="93" applyNumberFormat="1" applyFont="1" applyFill="1" applyBorder="1" applyAlignment="1" quotePrefix="1">
      <alignment horizontal="right"/>
    </xf>
    <xf numFmtId="10" fontId="6" fillId="0" borderId="27" xfId="93" applyNumberFormat="1" applyFont="1" applyFill="1" applyBorder="1" applyAlignment="1" quotePrefix="1">
      <alignment horizontal="right"/>
    </xf>
    <xf numFmtId="10" fontId="6" fillId="0" borderId="20" xfId="93" applyNumberFormat="1" applyFont="1" applyFill="1" applyBorder="1" applyAlignment="1" quotePrefix="1">
      <alignment horizontal="right"/>
    </xf>
    <xf numFmtId="168" fontId="6" fillId="0" borderId="21" xfId="39" applyNumberFormat="1" applyFont="1" applyFill="1" applyBorder="1" applyAlignment="1" quotePrefix="1">
      <alignment horizontal="right"/>
    </xf>
    <xf numFmtId="165" fontId="6" fillId="0" borderId="28" xfId="60" applyNumberFormat="1" applyFont="1" applyFill="1" applyBorder="1" applyAlignment="1" quotePrefix="1">
      <alignment horizontal="left"/>
    </xf>
    <xf numFmtId="167" fontId="6" fillId="0" borderId="20" xfId="60" applyNumberFormat="1" applyFont="1" applyFill="1" applyBorder="1" applyAlignment="1">
      <alignment horizontal="right"/>
    </xf>
    <xf numFmtId="165" fontId="6" fillId="0" borderId="20" xfId="60" applyNumberFormat="1" applyFont="1" applyFill="1" applyBorder="1" applyAlignment="1" quotePrefix="1">
      <alignment horizontal="left"/>
    </xf>
    <xf numFmtId="167" fontId="6" fillId="0" borderId="28" xfId="60" applyNumberFormat="1" applyFont="1" applyFill="1" applyBorder="1" applyAlignment="1" quotePrefix="1">
      <alignment horizontal="left"/>
    </xf>
    <xf numFmtId="167" fontId="6" fillId="0" borderId="20" xfId="60" applyNumberFormat="1" applyFont="1" applyFill="1" applyBorder="1" applyAlignment="1" quotePrefix="1">
      <alignment horizontal="left"/>
    </xf>
    <xf numFmtId="0" fontId="0" fillId="33" borderId="0" xfId="0" applyFill="1" applyAlignment="1">
      <alignment/>
    </xf>
    <xf numFmtId="0" fontId="66" fillId="33" borderId="0" xfId="0" applyFont="1" applyFill="1" applyAlignment="1">
      <alignment/>
    </xf>
    <xf numFmtId="0" fontId="65" fillId="33" borderId="0" xfId="0" applyFont="1" applyFill="1" applyAlignment="1">
      <alignment/>
    </xf>
    <xf numFmtId="178" fontId="6" fillId="0" borderId="0" xfId="92" applyNumberFormat="1" applyFont="1" applyFill="1" applyBorder="1" applyAlignment="1">
      <alignment horizontal="right"/>
    </xf>
    <xf numFmtId="167" fontId="6" fillId="0" borderId="20" xfId="37" applyFont="1" applyFill="1" applyBorder="1" applyAlignment="1" applyProtection="1">
      <alignment horizontal="right"/>
      <protection/>
    </xf>
    <xf numFmtId="167" fontId="65" fillId="0" borderId="20" xfId="37" applyFont="1" applyFill="1" applyBorder="1" applyAlignment="1" applyProtection="1">
      <alignment/>
      <protection/>
    </xf>
    <xf numFmtId="0" fontId="6" fillId="0" borderId="27" xfId="0" applyFont="1" applyFill="1" applyBorder="1" applyAlignment="1">
      <alignment horizontal="center"/>
    </xf>
    <xf numFmtId="10" fontId="6" fillId="0" borderId="27" xfId="92" applyNumberFormat="1" applyFont="1" applyFill="1" applyBorder="1" applyAlignment="1">
      <alignment horizontal="right"/>
    </xf>
    <xf numFmtId="0" fontId="63" fillId="0" borderId="0" xfId="0" applyFont="1" applyFill="1" applyBorder="1" applyAlignment="1">
      <alignment horizontal="center"/>
    </xf>
    <xf numFmtId="10" fontId="6" fillId="0" borderId="0" xfId="94" applyNumberFormat="1" applyFont="1" applyFill="1" applyBorder="1" applyAlignment="1">
      <alignment horizontal="right"/>
    </xf>
    <xf numFmtId="10" fontId="6" fillId="0" borderId="0" xfId="96" applyNumberFormat="1" applyFont="1" applyFill="1" applyBorder="1" applyAlignment="1">
      <alignment horizontal="right"/>
    </xf>
    <xf numFmtId="10" fontId="6" fillId="0" borderId="20" xfId="94" applyNumberFormat="1" applyFont="1" applyFill="1" applyBorder="1" applyAlignment="1">
      <alignment horizontal="right"/>
    </xf>
    <xf numFmtId="10" fontId="6" fillId="0" borderId="20" xfId="96" applyNumberFormat="1" applyFont="1" applyFill="1" applyBorder="1" applyAlignment="1">
      <alignment horizontal="right"/>
    </xf>
    <xf numFmtId="10" fontId="6" fillId="0" borderId="28" xfId="94" applyNumberFormat="1" applyFont="1" applyFill="1" applyBorder="1" applyAlignment="1">
      <alignment horizontal="right"/>
    </xf>
    <xf numFmtId="10" fontId="6" fillId="0" borderId="22" xfId="94" applyNumberFormat="1" applyFont="1" applyFill="1" applyBorder="1" applyAlignment="1">
      <alignment horizontal="right"/>
    </xf>
    <xf numFmtId="10" fontId="6" fillId="0" borderId="21" xfId="94" applyNumberFormat="1" applyFont="1" applyFill="1" applyBorder="1" applyAlignment="1">
      <alignment horizontal="right"/>
    </xf>
    <xf numFmtId="10" fontId="6" fillId="0" borderId="21" xfId="96" applyNumberFormat="1" applyFont="1" applyFill="1" applyBorder="1" applyAlignment="1">
      <alignment horizontal="right"/>
    </xf>
    <xf numFmtId="10" fontId="6" fillId="0" borderId="26" xfId="94" applyNumberFormat="1" applyFont="1" applyFill="1" applyBorder="1" applyAlignment="1">
      <alignment horizontal="right"/>
    </xf>
    <xf numFmtId="0" fontId="67" fillId="35" borderId="19" xfId="0" applyFont="1" applyFill="1" applyBorder="1" applyAlignment="1">
      <alignment horizontal="center" vertical="top"/>
    </xf>
    <xf numFmtId="0" fontId="67" fillId="35" borderId="23" xfId="0" applyFont="1" applyFill="1" applyBorder="1" applyAlignment="1">
      <alignment horizontal="center" vertical="top" wrapText="1"/>
    </xf>
    <xf numFmtId="0" fontId="67" fillId="35" borderId="20" xfId="0" applyFont="1" applyFill="1" applyBorder="1" applyAlignment="1">
      <alignment horizontal="center"/>
    </xf>
    <xf numFmtId="0" fontId="67" fillId="35" borderId="28" xfId="0" applyFont="1" applyFill="1" applyBorder="1" applyAlignment="1">
      <alignment horizontal="center"/>
    </xf>
    <xf numFmtId="0" fontId="67" fillId="35" borderId="22" xfId="0" applyFont="1" applyFill="1" applyBorder="1" applyAlignment="1">
      <alignment horizontal="center"/>
    </xf>
    <xf numFmtId="0" fontId="67" fillId="35" borderId="25" xfId="0" applyFont="1" applyFill="1" applyBorder="1" applyAlignment="1">
      <alignment horizontal="center"/>
    </xf>
    <xf numFmtId="0" fontId="68" fillId="0" borderId="21" xfId="0" applyFont="1" applyBorder="1" applyAlignment="1">
      <alignment/>
    </xf>
    <xf numFmtId="0" fontId="69" fillId="0" borderId="21" xfId="0" applyFont="1" applyBorder="1" applyAlignment="1">
      <alignment/>
    </xf>
    <xf numFmtId="0" fontId="69" fillId="0" borderId="26" xfId="0" applyFont="1" applyBorder="1" applyAlignment="1">
      <alignment/>
    </xf>
    <xf numFmtId="0" fontId="0" fillId="0" borderId="18" xfId="0" applyBorder="1" applyAlignment="1">
      <alignment/>
    </xf>
    <xf numFmtId="181" fontId="6" fillId="0" borderId="28" xfId="60" applyNumberFormat="1" applyFont="1" applyFill="1" applyBorder="1" applyAlignment="1" quotePrefix="1">
      <alignment horizontal="right"/>
    </xf>
    <xf numFmtId="0" fontId="63" fillId="0" borderId="24" xfId="0" applyFont="1" applyFill="1" applyBorder="1" applyAlignment="1">
      <alignment horizontal="center"/>
    </xf>
    <xf numFmtId="0" fontId="64" fillId="0" borderId="23" xfId="0" applyFont="1" applyFill="1" applyBorder="1" applyAlignment="1">
      <alignment/>
    </xf>
    <xf numFmtId="0" fontId="63" fillId="0" borderId="23" xfId="0" applyFont="1" applyFill="1" applyBorder="1" applyAlignment="1">
      <alignment horizontal="center"/>
    </xf>
    <xf numFmtId="0" fontId="63" fillId="0" borderId="19" xfId="0" applyFont="1" applyFill="1" applyBorder="1" applyAlignment="1">
      <alignment horizontal="center"/>
    </xf>
    <xf numFmtId="0" fontId="0" fillId="0" borderId="0" xfId="0" applyFill="1" applyAlignment="1">
      <alignment/>
    </xf>
    <xf numFmtId="0" fontId="65" fillId="0" borderId="0" xfId="0" applyFont="1" applyFill="1" applyAlignment="1">
      <alignment/>
    </xf>
    <xf numFmtId="0" fontId="63" fillId="33" borderId="24" xfId="0" applyFont="1" applyFill="1" applyBorder="1" applyAlignment="1">
      <alignment horizontal="center"/>
    </xf>
    <xf numFmtId="0" fontId="63" fillId="33" borderId="29" xfId="0" applyFont="1" applyFill="1" applyBorder="1" applyAlignment="1">
      <alignment horizontal="center"/>
    </xf>
    <xf numFmtId="0" fontId="0" fillId="0" borderId="19" xfId="0" applyBorder="1" applyAlignment="1">
      <alignment horizontal="center" vertical="center" wrapText="1"/>
    </xf>
    <xf numFmtId="0" fontId="0" fillId="0" borderId="19" xfId="0" applyBorder="1" applyAlignment="1">
      <alignment/>
    </xf>
    <xf numFmtId="0" fontId="0" fillId="0" borderId="20" xfId="0" applyBorder="1" applyAlignment="1">
      <alignment horizontal="center" vertical="center" wrapText="1"/>
    </xf>
    <xf numFmtId="0" fontId="0" fillId="0" borderId="20" xfId="0" applyBorder="1" applyAlignment="1">
      <alignment/>
    </xf>
    <xf numFmtId="0" fontId="65" fillId="36" borderId="20" xfId="0" applyFont="1" applyFill="1" applyBorder="1" applyAlignment="1">
      <alignment horizontal="center"/>
    </xf>
    <xf numFmtId="0" fontId="0" fillId="36" borderId="20" xfId="0" applyFill="1" applyBorder="1" applyAlignment="1">
      <alignment horizontal="center"/>
    </xf>
    <xf numFmtId="0" fontId="0" fillId="36" borderId="20" xfId="0" applyFill="1" applyBorder="1" applyAlignment="1">
      <alignment horizontal="center" vertical="center" wrapText="1"/>
    </xf>
    <xf numFmtId="0" fontId="0" fillId="36" borderId="20" xfId="0" applyFill="1" applyBorder="1" applyAlignment="1">
      <alignment horizontal="left" vertical="center" wrapText="1"/>
    </xf>
    <xf numFmtId="0" fontId="65" fillId="0" borderId="20" xfId="0" applyFont="1" applyBorder="1" applyAlignment="1">
      <alignment horizontal="center"/>
    </xf>
    <xf numFmtId="0" fontId="0" fillId="0" borderId="20" xfId="0" applyBorder="1" applyAlignment="1">
      <alignment horizontal="left" vertical="center" wrapText="1"/>
    </xf>
    <xf numFmtId="0" fontId="65" fillId="36" borderId="20" xfId="0" applyFont="1" applyFill="1" applyBorder="1" applyAlignment="1">
      <alignment horizontal="center" vertical="center"/>
    </xf>
    <xf numFmtId="0" fontId="0" fillId="36" borderId="20" xfId="0" applyFill="1" applyBorder="1" applyAlignment="1">
      <alignment horizontal="center" vertical="center"/>
    </xf>
    <xf numFmtId="0" fontId="65" fillId="0" borderId="20" xfId="0" applyFont="1" applyBorder="1" applyAlignment="1">
      <alignment horizontal="center" vertical="center"/>
    </xf>
    <xf numFmtId="0" fontId="0" fillId="0" borderId="20" xfId="0" applyBorder="1" applyAlignment="1">
      <alignment horizontal="center" vertical="center"/>
    </xf>
    <xf numFmtId="0" fontId="65" fillId="36" borderId="22" xfId="0" applyFont="1" applyFill="1" applyBorder="1" applyAlignment="1">
      <alignment horizontal="center" vertical="center" wrapText="1"/>
    </xf>
    <xf numFmtId="0" fontId="0" fillId="36" borderId="22" xfId="0" applyFill="1" applyBorder="1" applyAlignment="1">
      <alignment horizontal="center" vertical="center" wrapText="1"/>
    </xf>
    <xf numFmtId="0" fontId="0" fillId="36" borderId="22" xfId="0" applyFill="1" applyBorder="1" applyAlignment="1">
      <alignment horizontal="center"/>
    </xf>
    <xf numFmtId="169" fontId="6" fillId="0" borderId="22" xfId="60" applyNumberFormat="1" applyFont="1" applyFill="1" applyBorder="1" applyAlignment="1">
      <alignment horizontal="right"/>
    </xf>
    <xf numFmtId="168" fontId="6" fillId="0" borderId="19" xfId="38" applyNumberFormat="1" applyFont="1" applyFill="1" applyBorder="1" applyAlignment="1">
      <alignment horizontal="right"/>
    </xf>
    <xf numFmtId="169" fontId="6" fillId="0" borderId="20" xfId="38" applyNumberFormat="1" applyFont="1" applyFill="1" applyBorder="1" applyAlignment="1">
      <alignment horizontal="right"/>
    </xf>
    <xf numFmtId="168" fontId="6" fillId="0" borderId="20" xfId="38" applyNumberFormat="1" applyFont="1" applyFill="1" applyBorder="1" applyAlignment="1">
      <alignment horizontal="right"/>
    </xf>
    <xf numFmtId="169" fontId="6" fillId="0" borderId="28" xfId="43" applyNumberFormat="1" applyFont="1" applyFill="1" applyBorder="1" applyAlignment="1">
      <alignment horizontal="right"/>
    </xf>
    <xf numFmtId="169" fontId="6" fillId="0" borderId="19" xfId="43" applyNumberFormat="1" applyFont="1" applyFill="1" applyBorder="1" applyAlignment="1">
      <alignment horizontal="right"/>
    </xf>
    <xf numFmtId="169" fontId="6" fillId="0" borderId="20" xfId="43" applyNumberFormat="1" applyFont="1" applyFill="1" applyBorder="1" applyAlignment="1">
      <alignment horizontal="right"/>
    </xf>
    <xf numFmtId="170" fontId="6" fillId="0" borderId="20" xfId="83" applyNumberFormat="1" applyFont="1" applyFill="1" applyBorder="1" applyAlignment="1">
      <alignment/>
    </xf>
    <xf numFmtId="169" fontId="6" fillId="0" borderId="20" xfId="41" applyNumberFormat="1" applyFont="1" applyFill="1" applyBorder="1" applyAlignment="1">
      <alignment horizontal="right"/>
    </xf>
    <xf numFmtId="170" fontId="6" fillId="0" borderId="22" xfId="83" applyNumberFormat="1" applyFont="1" applyFill="1" applyBorder="1" applyAlignment="1">
      <alignment/>
    </xf>
    <xf numFmtId="2" fontId="0" fillId="0" borderId="18" xfId="0" applyNumberFormat="1" applyBorder="1" applyAlignment="1">
      <alignment/>
    </xf>
    <xf numFmtId="2" fontId="0" fillId="0" borderId="0" xfId="0" applyNumberFormat="1" applyAlignment="1">
      <alignment/>
    </xf>
    <xf numFmtId="2" fontId="0" fillId="0" borderId="0" xfId="0" applyNumberFormat="1" applyBorder="1" applyAlignment="1">
      <alignment/>
    </xf>
    <xf numFmtId="2" fontId="5" fillId="0" borderId="18" xfId="0" applyNumberFormat="1" applyFont="1" applyFill="1" applyBorder="1" applyAlignment="1">
      <alignment/>
    </xf>
    <xf numFmtId="2" fontId="2" fillId="0" borderId="0" xfId="0" applyNumberFormat="1" applyFont="1" applyAlignment="1">
      <alignment/>
    </xf>
    <xf numFmtId="4" fontId="5" fillId="0" borderId="18" xfId="0" applyNumberFormat="1" applyFont="1" applyFill="1" applyBorder="1" applyAlignment="1">
      <alignment/>
    </xf>
    <xf numFmtId="4" fontId="5" fillId="0" borderId="0" xfId="0" applyNumberFormat="1" applyFont="1" applyFill="1" applyBorder="1" applyAlignment="1">
      <alignment/>
    </xf>
    <xf numFmtId="4" fontId="64" fillId="33" borderId="0" xfId="0" applyNumberFormat="1" applyFont="1" applyFill="1" applyAlignment="1">
      <alignment/>
    </xf>
    <xf numFmtId="4" fontId="5" fillId="34" borderId="0" xfId="0" applyNumberFormat="1" applyFont="1" applyFill="1" applyBorder="1" applyAlignment="1">
      <alignment/>
    </xf>
    <xf numFmtId="4" fontId="0" fillId="0" borderId="0" xfId="0" applyNumberFormat="1" applyAlignment="1">
      <alignment/>
    </xf>
    <xf numFmtId="2" fontId="63" fillId="33" borderId="0" xfId="0" applyNumberFormat="1" applyFont="1" applyFill="1" applyBorder="1" applyAlignment="1">
      <alignment/>
    </xf>
    <xf numFmtId="4" fontId="2" fillId="34" borderId="0" xfId="74" applyNumberFormat="1" applyFont="1" applyFill="1">
      <alignment/>
      <protection/>
    </xf>
    <xf numFmtId="4" fontId="2" fillId="0" borderId="33" xfId="74" applyNumberFormat="1" applyFont="1" applyBorder="1">
      <alignment/>
      <protection/>
    </xf>
    <xf numFmtId="4" fontId="2" fillId="0" borderId="0" xfId="74" applyNumberFormat="1" applyFont="1">
      <alignment/>
      <protection/>
    </xf>
    <xf numFmtId="0" fontId="2" fillId="0" borderId="33" xfId="74" applyFont="1" applyBorder="1">
      <alignment/>
      <protection/>
    </xf>
    <xf numFmtId="0" fontId="2" fillId="0" borderId="0" xfId="74" applyFont="1">
      <alignment/>
      <protection/>
    </xf>
    <xf numFmtId="2" fontId="0" fillId="34" borderId="0" xfId="74" applyNumberFormat="1" applyFont="1" applyFill="1">
      <alignment/>
      <protection/>
    </xf>
    <xf numFmtId="167" fontId="0" fillId="0" borderId="0" xfId="37" applyFont="1" applyAlignment="1">
      <alignment/>
    </xf>
    <xf numFmtId="175" fontId="0" fillId="34" borderId="0" xfId="37" applyNumberFormat="1" applyFont="1" applyFill="1" applyAlignment="1">
      <alignment/>
    </xf>
    <xf numFmtId="167" fontId="0" fillId="34" borderId="0" xfId="37" applyFont="1" applyFill="1" applyAlignment="1">
      <alignment/>
    </xf>
    <xf numFmtId="2" fontId="0" fillId="0" borderId="0" xfId="74" applyNumberFormat="1" applyFont="1">
      <alignment/>
      <protection/>
    </xf>
    <xf numFmtId="0" fontId="63" fillId="33" borderId="19" xfId="68" applyFont="1" applyFill="1" applyBorder="1" applyAlignment="1">
      <alignment horizontal="center"/>
      <protection/>
    </xf>
    <xf numFmtId="4" fontId="63" fillId="33" borderId="19" xfId="68" applyNumberFormat="1" applyFont="1" applyFill="1" applyBorder="1" applyAlignment="1">
      <alignment horizontal="center"/>
      <protection/>
    </xf>
    <xf numFmtId="4" fontId="63" fillId="33" borderId="23" xfId="68" applyNumberFormat="1" applyFont="1" applyFill="1" applyBorder="1" applyAlignment="1">
      <alignment horizontal="center"/>
      <protection/>
    </xf>
    <xf numFmtId="0" fontId="17" fillId="0" borderId="19" xfId="68" applyFont="1" applyFill="1" applyBorder="1" applyAlignment="1">
      <alignment horizontal="left"/>
      <protection/>
    </xf>
    <xf numFmtId="4" fontId="6" fillId="0" borderId="19" xfId="68" applyNumberFormat="1" applyFont="1" applyFill="1" applyBorder="1" applyAlignment="1">
      <alignment horizontal="left"/>
      <protection/>
    </xf>
    <xf numFmtId="10" fontId="6" fillId="0" borderId="19" xfId="86" applyNumberFormat="1" applyFont="1" applyFill="1" applyBorder="1" applyAlignment="1">
      <alignment horizontal="center"/>
    </xf>
    <xf numFmtId="10" fontId="6" fillId="0" borderId="19" xfId="83" applyNumberFormat="1" applyFont="1" applyFill="1" applyBorder="1" applyAlignment="1">
      <alignment horizontal="center"/>
    </xf>
    <xf numFmtId="175" fontId="6" fillId="0" borderId="19" xfId="37" applyNumberFormat="1" applyFont="1" applyFill="1" applyBorder="1" applyAlignment="1">
      <alignment/>
    </xf>
    <xf numFmtId="10" fontId="6" fillId="0" borderId="19" xfId="86" applyNumberFormat="1" applyFont="1" applyFill="1" applyBorder="1" applyAlignment="1">
      <alignment horizontal="left"/>
    </xf>
    <xf numFmtId="167" fontId="17" fillId="0" borderId="19" xfId="37" applyFont="1" applyFill="1" applyBorder="1" applyAlignment="1">
      <alignment horizontal="center"/>
    </xf>
    <xf numFmtId="4" fontId="17" fillId="0" borderId="19" xfId="68" applyNumberFormat="1" applyFont="1" applyFill="1" applyBorder="1" applyAlignment="1">
      <alignment horizontal="center"/>
      <protection/>
    </xf>
    <xf numFmtId="0" fontId="65" fillId="0" borderId="20" xfId="74" applyFont="1" applyBorder="1" applyAlignment="1">
      <alignment horizontal="left"/>
      <protection/>
    </xf>
    <xf numFmtId="167" fontId="65" fillId="0" borderId="20" xfId="37" applyFont="1" applyBorder="1" applyAlignment="1">
      <alignment horizontal="center"/>
    </xf>
    <xf numFmtId="10" fontId="65" fillId="0" borderId="20" xfId="83" applyNumberFormat="1" applyFont="1" applyBorder="1" applyAlignment="1">
      <alignment horizontal="center" vertical="center"/>
    </xf>
    <xf numFmtId="10" fontId="65" fillId="0" borderId="20" xfId="83" applyNumberFormat="1" applyFont="1" applyBorder="1" applyAlignment="1">
      <alignment horizontal="center"/>
    </xf>
    <xf numFmtId="175" fontId="65" fillId="0" borderId="20" xfId="37" applyNumberFormat="1" applyFont="1" applyBorder="1" applyAlignment="1">
      <alignment horizontal="center"/>
    </xf>
    <xf numFmtId="4" fontId="17" fillId="0" borderId="20" xfId="68" applyNumberFormat="1" applyFont="1" applyFill="1" applyBorder="1" applyAlignment="1">
      <alignment horizontal="center"/>
      <protection/>
    </xf>
    <xf numFmtId="167" fontId="65" fillId="0" borderId="20" xfId="37" applyFont="1" applyBorder="1" applyAlignment="1">
      <alignment/>
    </xf>
    <xf numFmtId="175" fontId="65" fillId="0" borderId="20" xfId="37" applyNumberFormat="1" applyFont="1" applyBorder="1" applyAlignment="1">
      <alignment/>
    </xf>
    <xf numFmtId="0" fontId="65" fillId="0" borderId="22" xfId="74" applyFont="1" applyBorder="1" applyAlignment="1">
      <alignment horizontal="left"/>
      <protection/>
    </xf>
    <xf numFmtId="167" fontId="65" fillId="0" borderId="22" xfId="37" applyFont="1" applyBorder="1" applyAlignment="1">
      <alignment/>
    </xf>
    <xf numFmtId="10" fontId="65" fillId="0" borderId="22" xfId="83" applyNumberFormat="1" applyFont="1" applyBorder="1" applyAlignment="1">
      <alignment horizontal="center" vertical="center"/>
    </xf>
    <xf numFmtId="10" fontId="65" fillId="0" borderId="22" xfId="83" applyNumberFormat="1" applyFont="1" applyBorder="1" applyAlignment="1">
      <alignment horizontal="center"/>
    </xf>
    <xf numFmtId="175" fontId="65" fillId="0" borderId="22" xfId="37" applyNumberFormat="1" applyFont="1" applyBorder="1" applyAlignment="1">
      <alignment/>
    </xf>
    <xf numFmtId="4" fontId="17" fillId="0" borderId="22" xfId="68" applyNumberFormat="1" applyFont="1" applyFill="1" applyBorder="1" applyAlignment="1">
      <alignment horizontal="center"/>
      <protection/>
    </xf>
    <xf numFmtId="0" fontId="5" fillId="0" borderId="0" xfId="65" applyFont="1" applyFill="1" applyBorder="1" applyAlignment="1">
      <alignment vertical="top" wrapText="1"/>
      <protection/>
    </xf>
    <xf numFmtId="0" fontId="63" fillId="33" borderId="24" xfId="69" applyFont="1" applyFill="1" applyBorder="1" applyAlignment="1">
      <alignment horizontal="left" vertical="top" wrapText="1"/>
      <protection/>
    </xf>
    <xf numFmtId="0" fontId="63" fillId="33" borderId="23" xfId="69" applyFont="1" applyFill="1" applyBorder="1" applyAlignment="1">
      <alignment horizontal="center" wrapText="1"/>
      <protection/>
    </xf>
    <xf numFmtId="0" fontId="63" fillId="33" borderId="29" xfId="69" applyFont="1" applyFill="1" applyBorder="1" applyAlignment="1">
      <alignment wrapText="1"/>
      <protection/>
    </xf>
    <xf numFmtId="0" fontId="63" fillId="33" borderId="25" xfId="69" applyFont="1" applyFill="1" applyBorder="1" applyAlignment="1">
      <alignment wrapText="1"/>
      <protection/>
    </xf>
    <xf numFmtId="0" fontId="6" fillId="0" borderId="24" xfId="69" applyFont="1" applyFill="1" applyBorder="1" applyAlignment="1">
      <alignment horizontal="left"/>
      <protection/>
    </xf>
    <xf numFmtId="0" fontId="6" fillId="0" borderId="23" xfId="69" applyFont="1" applyFill="1" applyBorder="1" applyAlignment="1">
      <alignment horizontal="left"/>
      <protection/>
    </xf>
    <xf numFmtId="0" fontId="6" fillId="0" borderId="27" xfId="69" applyFont="1" applyFill="1" applyBorder="1" applyAlignment="1">
      <alignment horizontal="left"/>
      <protection/>
    </xf>
    <xf numFmtId="0" fontId="6" fillId="0" borderId="28" xfId="69" applyFont="1" applyFill="1" applyBorder="1" applyAlignment="1">
      <alignment horizontal="left"/>
      <protection/>
    </xf>
    <xf numFmtId="0" fontId="6" fillId="0" borderId="29" xfId="69" applyFont="1" applyFill="1" applyBorder="1" applyAlignment="1">
      <alignment horizontal="left"/>
      <protection/>
    </xf>
    <xf numFmtId="0" fontId="6" fillId="0" borderId="25" xfId="69" applyFont="1" applyFill="1" applyBorder="1" applyAlignment="1">
      <alignment horizontal="left"/>
      <protection/>
    </xf>
    <xf numFmtId="0" fontId="63" fillId="33" borderId="19" xfId="74" applyFont="1" applyFill="1" applyBorder="1" applyAlignment="1">
      <alignment horizontal="center"/>
      <protection/>
    </xf>
    <xf numFmtId="0" fontId="63" fillId="33" borderId="23" xfId="74" applyFont="1" applyFill="1" applyBorder="1" applyAlignment="1">
      <alignment horizontal="center"/>
      <protection/>
    </xf>
    <xf numFmtId="0" fontId="63" fillId="33" borderId="24" xfId="74" applyFont="1" applyFill="1" applyBorder="1" applyAlignment="1">
      <alignment horizontal="center"/>
      <protection/>
    </xf>
    <xf numFmtId="0" fontId="63" fillId="33" borderId="22" xfId="74" applyFont="1" applyFill="1" applyBorder="1" applyAlignment="1">
      <alignment horizontal="center"/>
      <protection/>
    </xf>
    <xf numFmtId="0" fontId="63" fillId="33" borderId="28" xfId="74" applyFont="1" applyFill="1" applyBorder="1" applyAlignment="1">
      <alignment horizontal="center"/>
      <protection/>
    </xf>
    <xf numFmtId="0" fontId="63" fillId="33" borderId="20" xfId="74" applyFont="1" applyFill="1" applyBorder="1" applyAlignment="1">
      <alignment horizontal="center"/>
      <protection/>
    </xf>
    <xf numFmtId="0" fontId="63" fillId="33" borderId="27" xfId="74" applyFont="1" applyFill="1" applyBorder="1" applyAlignment="1">
      <alignment horizontal="center"/>
      <protection/>
    </xf>
    <xf numFmtId="168" fontId="6" fillId="0" borderId="24" xfId="49" applyNumberFormat="1" applyFont="1" applyFill="1" applyBorder="1" applyAlignment="1">
      <alignment/>
    </xf>
    <xf numFmtId="10" fontId="6" fillId="0" borderId="24" xfId="88" applyNumberFormat="1" applyFont="1" applyFill="1" applyBorder="1" applyAlignment="1">
      <alignment/>
    </xf>
    <xf numFmtId="166" fontId="6" fillId="0" borderId="24" xfId="49" applyFont="1" applyFill="1" applyBorder="1" applyAlignment="1">
      <alignment/>
    </xf>
    <xf numFmtId="168" fontId="6" fillId="0" borderId="27" xfId="49" applyNumberFormat="1" applyFont="1" applyFill="1" applyBorder="1" applyAlignment="1">
      <alignment/>
    </xf>
    <xf numFmtId="10" fontId="6" fillId="0" borderId="27" xfId="88" applyNumberFormat="1" applyFont="1" applyFill="1" applyBorder="1" applyAlignment="1">
      <alignment/>
    </xf>
    <xf numFmtId="166" fontId="6" fillId="0" borderId="27" xfId="49" applyFont="1" applyFill="1" applyBorder="1" applyAlignment="1">
      <alignment/>
    </xf>
    <xf numFmtId="168" fontId="6" fillId="0" borderId="29" xfId="49" applyNumberFormat="1" applyFont="1" applyFill="1" applyBorder="1" applyAlignment="1">
      <alignment/>
    </xf>
    <xf numFmtId="10" fontId="6" fillId="0" borderId="29" xfId="88" applyNumberFormat="1" applyFont="1" applyFill="1" applyBorder="1" applyAlignment="1">
      <alignment/>
    </xf>
    <xf numFmtId="166" fontId="6" fillId="0" borderId="29" xfId="49" applyFont="1" applyFill="1" applyBorder="1" applyAlignment="1">
      <alignment/>
    </xf>
    <xf numFmtId="10" fontId="6" fillId="0" borderId="22" xfId="88" applyNumberFormat="1" applyFont="1" applyFill="1" applyBorder="1" applyAlignment="1">
      <alignment/>
    </xf>
    <xf numFmtId="0" fontId="6" fillId="0" borderId="30" xfId="74" applyFont="1" applyFill="1" applyBorder="1" applyAlignment="1">
      <alignment horizontal="left"/>
      <protection/>
    </xf>
    <xf numFmtId="168" fontId="6" fillId="0" borderId="22" xfId="40" applyNumberFormat="1" applyFont="1" applyFill="1" applyBorder="1" applyAlignment="1" quotePrefix="1">
      <alignment/>
    </xf>
    <xf numFmtId="9" fontId="6" fillId="0" borderId="22" xfId="92" applyNumberFormat="1" applyFont="1" applyFill="1" applyBorder="1" applyAlignment="1" quotePrefix="1">
      <alignment/>
    </xf>
    <xf numFmtId="0" fontId="66" fillId="33" borderId="0" xfId="74" applyFont="1" applyFill="1">
      <alignment/>
      <protection/>
    </xf>
    <xf numFmtId="0" fontId="0" fillId="33" borderId="0" xfId="74" applyFont="1" applyFill="1">
      <alignment/>
      <protection/>
    </xf>
    <xf numFmtId="0" fontId="6" fillId="0" borderId="24" xfId="0" applyFont="1" applyFill="1" applyBorder="1" applyAlignment="1">
      <alignment horizontal="left"/>
    </xf>
    <xf numFmtId="0" fontId="6" fillId="0" borderId="23" xfId="0" applyFont="1" applyFill="1" applyBorder="1" applyAlignment="1">
      <alignment horizontal="left"/>
    </xf>
    <xf numFmtId="0" fontId="6" fillId="0" borderId="27" xfId="0" applyFont="1" applyFill="1" applyBorder="1" applyAlignment="1">
      <alignment horizontal="left"/>
    </xf>
    <xf numFmtId="0" fontId="6" fillId="0" borderId="28" xfId="0" applyFont="1" applyFill="1" applyBorder="1" applyAlignment="1">
      <alignment horizontal="left"/>
    </xf>
    <xf numFmtId="0" fontId="6" fillId="0" borderId="30" xfId="0" applyFont="1" applyFill="1" applyBorder="1" applyAlignment="1">
      <alignment horizontal="left"/>
    </xf>
    <xf numFmtId="0" fontId="6" fillId="0" borderId="26" xfId="0" applyFont="1" applyFill="1" applyBorder="1" applyAlignment="1">
      <alignment horizontal="left"/>
    </xf>
    <xf numFmtId="0" fontId="63" fillId="33" borderId="24" xfId="0" applyFont="1" applyFill="1" applyBorder="1" applyAlignment="1">
      <alignment horizontal="center"/>
    </xf>
    <xf numFmtId="0" fontId="63" fillId="33" borderId="23" xfId="0" applyFont="1" applyFill="1" applyBorder="1" applyAlignment="1">
      <alignment horizontal="center"/>
    </xf>
    <xf numFmtId="0" fontId="63" fillId="33" borderId="29" xfId="0" applyFont="1" applyFill="1" applyBorder="1" applyAlignment="1">
      <alignment horizontal="center"/>
    </xf>
    <xf numFmtId="0" fontId="63" fillId="33" borderId="25" xfId="0" applyFont="1" applyFill="1" applyBorder="1" applyAlignment="1">
      <alignment horizontal="center"/>
    </xf>
    <xf numFmtId="0" fontId="63" fillId="33" borderId="27" xfId="0" applyFont="1" applyFill="1" applyBorder="1" applyAlignment="1">
      <alignment horizontal="center"/>
    </xf>
    <xf numFmtId="0" fontId="0" fillId="0" borderId="18" xfId="74" applyFont="1" applyFill="1" applyBorder="1">
      <alignment/>
      <protection/>
    </xf>
    <xf numFmtId="0" fontId="6" fillId="0" borderId="18" xfId="74" applyFont="1" applyFill="1" applyBorder="1">
      <alignment/>
      <protection/>
    </xf>
    <xf numFmtId="14" fontId="6" fillId="0" borderId="18" xfId="74" applyNumberFormat="1" applyFont="1" applyFill="1" applyBorder="1">
      <alignment/>
      <protection/>
    </xf>
    <xf numFmtId="0" fontId="5" fillId="0" borderId="18" xfId="74" applyFont="1" applyFill="1" applyBorder="1">
      <alignment/>
      <protection/>
    </xf>
    <xf numFmtId="0" fontId="5" fillId="0" borderId="18" xfId="74" applyFont="1" applyFill="1" applyBorder="1" applyAlignment="1">
      <alignment horizontal="left"/>
      <protection/>
    </xf>
    <xf numFmtId="0" fontId="0" fillId="0" borderId="0" xfId="74" applyFont="1">
      <alignment/>
      <protection/>
    </xf>
    <xf numFmtId="0" fontId="0" fillId="0" borderId="0" xfId="74" applyFont="1" applyFill="1" applyBorder="1">
      <alignment/>
      <protection/>
    </xf>
    <xf numFmtId="0" fontId="6" fillId="0" borderId="0" xfId="74" applyFont="1" applyFill="1" applyBorder="1">
      <alignment/>
      <protection/>
    </xf>
    <xf numFmtId="14" fontId="6" fillId="0" borderId="0" xfId="74" applyNumberFormat="1" applyFont="1" applyFill="1" applyBorder="1">
      <alignment/>
      <protection/>
    </xf>
    <xf numFmtId="0" fontId="5" fillId="0" borderId="0" xfId="74" applyFont="1" applyFill="1" applyBorder="1">
      <alignment/>
      <protection/>
    </xf>
    <xf numFmtId="0" fontId="65" fillId="0" borderId="0" xfId="74" applyFont="1" applyFill="1" applyBorder="1">
      <alignment/>
      <protection/>
    </xf>
    <xf numFmtId="14" fontId="6" fillId="0" borderId="0" xfId="74" applyNumberFormat="1" applyFont="1" applyFill="1" applyBorder="1" applyAlignment="1">
      <alignment horizontal="right"/>
      <protection/>
    </xf>
    <xf numFmtId="0" fontId="63" fillId="0" borderId="0" xfId="74" applyFont="1" applyFill="1" applyBorder="1" applyAlignment="1" quotePrefix="1">
      <alignment horizontal="center" wrapText="1"/>
      <protection/>
    </xf>
    <xf numFmtId="0" fontId="63" fillId="33" borderId="19" xfId="74" applyFont="1" applyFill="1" applyBorder="1" applyAlignment="1" quotePrefix="1">
      <alignment horizontal="center" wrapText="1"/>
      <protection/>
    </xf>
    <xf numFmtId="0" fontId="63" fillId="33" borderId="19" xfId="74" applyFont="1" applyFill="1" applyBorder="1" applyAlignment="1">
      <alignment horizontal="center" wrapText="1"/>
      <protection/>
    </xf>
    <xf numFmtId="0" fontId="0" fillId="0" borderId="24" xfId="74" applyFont="1" applyFill="1" applyBorder="1">
      <alignment/>
      <protection/>
    </xf>
    <xf numFmtId="0" fontId="6" fillId="0" borderId="19" xfId="74" applyFont="1" applyFill="1" applyBorder="1" applyAlignment="1">
      <alignment horizontal="center"/>
      <protection/>
    </xf>
    <xf numFmtId="0" fontId="6" fillId="0" borderId="31" xfId="74" applyFont="1" applyFill="1" applyBorder="1" applyAlignment="1">
      <alignment horizontal="center"/>
      <protection/>
    </xf>
    <xf numFmtId="1" fontId="5" fillId="0" borderId="19" xfId="74" applyNumberFormat="1" applyFont="1" applyFill="1" applyBorder="1" applyAlignment="1">
      <alignment horizontal="right"/>
      <protection/>
    </xf>
    <xf numFmtId="49" fontId="5" fillId="0" borderId="31" xfId="74" applyNumberFormat="1" applyFont="1" applyFill="1" applyBorder="1" applyAlignment="1">
      <alignment horizontal="right"/>
      <protection/>
    </xf>
    <xf numFmtId="0" fontId="5" fillId="0" borderId="19" xfId="74" applyFont="1" applyFill="1" applyBorder="1" applyAlignment="1">
      <alignment horizontal="right"/>
      <protection/>
    </xf>
    <xf numFmtId="0" fontId="5" fillId="0" borderId="31" xfId="74" applyFont="1" applyFill="1" applyBorder="1" applyAlignment="1">
      <alignment horizontal="right"/>
      <protection/>
    </xf>
    <xf numFmtId="176" fontId="5" fillId="0" borderId="19" xfId="74" applyNumberFormat="1" applyFont="1" applyFill="1" applyBorder="1" applyAlignment="1">
      <alignment horizontal="right"/>
      <protection/>
    </xf>
    <xf numFmtId="0" fontId="5" fillId="0" borderId="31" xfId="74" applyFont="1" applyFill="1" applyBorder="1" applyAlignment="1">
      <alignment horizontal="center"/>
      <protection/>
    </xf>
    <xf numFmtId="0" fontId="5" fillId="0" borderId="19" xfId="74" applyFont="1" applyFill="1" applyBorder="1" applyAlignment="1">
      <alignment horizontal="center"/>
      <protection/>
    </xf>
    <xf numFmtId="0" fontId="5" fillId="0" borderId="19" xfId="74" applyNumberFormat="1" applyFont="1" applyFill="1" applyBorder="1" applyAlignment="1">
      <alignment horizontal="center"/>
      <protection/>
    </xf>
    <xf numFmtId="173" fontId="6" fillId="0" borderId="31" xfId="74" applyNumberFormat="1" applyFont="1" applyFill="1" applyBorder="1" applyAlignment="1">
      <alignment horizontal="center"/>
      <protection/>
    </xf>
    <xf numFmtId="173" fontId="6" fillId="0" borderId="19" xfId="74" applyNumberFormat="1" applyFont="1" applyFill="1" applyBorder="1" applyAlignment="1">
      <alignment horizontal="center"/>
      <protection/>
    </xf>
    <xf numFmtId="177" fontId="6" fillId="0" borderId="23" xfId="74" applyNumberFormat="1" applyFont="1" applyFill="1" applyBorder="1" applyAlignment="1">
      <alignment horizontal="center"/>
      <protection/>
    </xf>
    <xf numFmtId="0" fontId="65" fillId="0" borderId="27" xfId="74" applyFont="1" applyFill="1" applyBorder="1">
      <alignment/>
      <protection/>
    </xf>
    <xf numFmtId="0" fontId="6" fillId="0" borderId="20" xfId="74" applyFont="1" applyFill="1" applyBorder="1" applyAlignment="1">
      <alignment horizontal="center"/>
      <protection/>
    </xf>
    <xf numFmtId="0" fontId="6" fillId="0" borderId="0" xfId="74" applyFont="1" applyFill="1" applyBorder="1" applyAlignment="1">
      <alignment horizontal="center"/>
      <protection/>
    </xf>
    <xf numFmtId="168" fontId="6" fillId="0" borderId="20" xfId="40" applyNumberFormat="1" applyFont="1" applyFill="1" applyBorder="1" applyAlignment="1">
      <alignment horizontal="right"/>
    </xf>
    <xf numFmtId="167" fontId="6" fillId="0" borderId="0" xfId="40" applyNumberFormat="1" applyFont="1" applyFill="1" applyBorder="1" applyAlignment="1">
      <alignment horizontal="right"/>
    </xf>
    <xf numFmtId="0" fontId="6" fillId="0" borderId="0" xfId="74" applyFont="1" applyFill="1" applyBorder="1" applyAlignment="1">
      <alignment horizontal="right"/>
      <protection/>
    </xf>
    <xf numFmtId="10" fontId="6" fillId="0" borderId="20" xfId="40" applyNumberFormat="1" applyFont="1" applyFill="1" applyBorder="1" applyAlignment="1">
      <alignment horizontal="right"/>
    </xf>
    <xf numFmtId="167" fontId="6" fillId="0" borderId="20" xfId="37" applyFont="1" applyFill="1" applyBorder="1" applyAlignment="1">
      <alignment horizontal="center" vertical="center"/>
    </xf>
    <xf numFmtId="167" fontId="6" fillId="0" borderId="20" xfId="37" applyFont="1" applyFill="1" applyBorder="1" applyAlignment="1">
      <alignment horizontal="center"/>
    </xf>
    <xf numFmtId="173" fontId="6" fillId="0" borderId="0" xfId="40" applyNumberFormat="1" applyFont="1" applyFill="1" applyBorder="1" applyAlignment="1">
      <alignment horizontal="center"/>
    </xf>
    <xf numFmtId="173" fontId="6" fillId="0" borderId="20" xfId="74" applyNumberFormat="1" applyFont="1" applyFill="1" applyBorder="1" applyAlignment="1">
      <alignment horizontal="center"/>
      <protection/>
    </xf>
    <xf numFmtId="177" fontId="6" fillId="0" borderId="28" xfId="74" applyNumberFormat="1" applyFont="1" applyFill="1" applyBorder="1" applyAlignment="1">
      <alignment horizontal="center"/>
      <protection/>
    </xf>
    <xf numFmtId="178" fontId="6" fillId="0" borderId="0" xfId="92" applyNumberFormat="1" applyFont="1" applyFill="1" applyBorder="1" applyAlignment="1">
      <alignment horizontal="center"/>
    </xf>
    <xf numFmtId="170" fontId="6" fillId="0" borderId="20" xfId="74" applyNumberFormat="1" applyFont="1" applyFill="1" applyBorder="1" applyAlignment="1">
      <alignment horizontal="center"/>
      <protection/>
    </xf>
    <xf numFmtId="14" fontId="6" fillId="0" borderId="0" xfId="74" applyNumberFormat="1" applyFont="1" applyFill="1" applyBorder="1" applyAlignment="1">
      <alignment horizontal="center"/>
      <protection/>
    </xf>
    <xf numFmtId="168" fontId="6" fillId="0" borderId="20" xfId="40" applyNumberFormat="1" applyFont="1" applyFill="1" applyBorder="1" applyAlignment="1">
      <alignment horizontal="center"/>
    </xf>
    <xf numFmtId="0" fontId="63" fillId="0" borderId="29" xfId="74" applyFont="1" applyFill="1" applyBorder="1" applyAlignment="1" quotePrefix="1">
      <alignment horizontal="center" wrapText="1"/>
      <protection/>
    </xf>
    <xf numFmtId="0" fontId="63" fillId="0" borderId="22" xfId="74" applyFont="1" applyFill="1" applyBorder="1" applyAlignment="1" quotePrefix="1">
      <alignment horizontal="center" wrapText="1"/>
      <protection/>
    </xf>
    <xf numFmtId="0" fontId="63" fillId="0" borderId="18" xfId="74" applyFont="1" applyFill="1" applyBorder="1" applyAlignment="1" quotePrefix="1">
      <alignment horizontal="center" wrapText="1"/>
      <protection/>
    </xf>
    <xf numFmtId="168" fontId="63" fillId="0" borderId="22" xfId="40" applyNumberFormat="1" applyFont="1" applyFill="1" applyBorder="1" applyAlignment="1" quotePrefix="1">
      <alignment horizontal="center" wrapText="1"/>
    </xf>
    <xf numFmtId="0" fontId="63" fillId="0" borderId="25" xfId="74" applyFont="1" applyFill="1" applyBorder="1" applyAlignment="1" quotePrefix="1">
      <alignment horizontal="center" wrapText="1"/>
      <protection/>
    </xf>
    <xf numFmtId="0" fontId="65" fillId="0" borderId="31" xfId="74" applyFont="1" applyFill="1" applyBorder="1">
      <alignment/>
      <protection/>
    </xf>
    <xf numFmtId="2" fontId="5" fillId="0" borderId="0" xfId="74" applyNumberFormat="1" applyFont="1" applyFill="1" applyBorder="1">
      <alignment/>
      <protection/>
    </xf>
    <xf numFmtId="170" fontId="5" fillId="0" borderId="0" xfId="74" applyNumberFormat="1" applyFont="1" applyFill="1" applyBorder="1">
      <alignment/>
      <protection/>
    </xf>
    <xf numFmtId="10" fontId="5" fillId="0" borderId="0" xfId="74" applyNumberFormat="1" applyFont="1" applyFill="1" applyBorder="1">
      <alignment/>
      <protection/>
    </xf>
    <xf numFmtId="174" fontId="5" fillId="0" borderId="0" xfId="74" applyNumberFormat="1" applyFont="1" applyFill="1" applyBorder="1">
      <alignment/>
      <protection/>
    </xf>
    <xf numFmtId="0" fontId="5" fillId="0" borderId="0" xfId="74" applyFont="1" applyFill="1" applyBorder="1" applyAlignment="1">
      <alignment horizontal="left"/>
      <protection/>
    </xf>
    <xf numFmtId="1" fontId="5" fillId="0" borderId="0" xfId="74" applyNumberFormat="1" applyFont="1" applyFill="1" applyBorder="1" applyAlignment="1">
      <alignment horizontal="right"/>
      <protection/>
    </xf>
    <xf numFmtId="167" fontId="5" fillId="0" borderId="0" xfId="40" applyNumberFormat="1" applyFont="1" applyFill="1" applyBorder="1" applyAlignment="1">
      <alignment horizontal="right"/>
    </xf>
    <xf numFmtId="0" fontId="5" fillId="0" borderId="0" xfId="74" applyFont="1" applyFill="1" applyBorder="1" applyAlignment="1">
      <alignment horizontal="right"/>
      <protection/>
    </xf>
    <xf numFmtId="176" fontId="5" fillId="0" borderId="0" xfId="40" applyNumberFormat="1" applyFont="1" applyFill="1" applyBorder="1" applyAlignment="1">
      <alignment horizontal="right"/>
    </xf>
    <xf numFmtId="170" fontId="5" fillId="0" borderId="0" xfId="74" applyNumberFormat="1" applyFont="1" applyFill="1" applyBorder="1" applyAlignment="1">
      <alignment horizontal="center"/>
      <protection/>
    </xf>
    <xf numFmtId="14" fontId="5" fillId="0" borderId="0" xfId="74" applyNumberFormat="1" applyFont="1" applyFill="1" applyBorder="1" applyAlignment="1">
      <alignment horizontal="center"/>
      <protection/>
    </xf>
    <xf numFmtId="0" fontId="5" fillId="0" borderId="0" xfId="74" applyNumberFormat="1" applyFont="1" applyFill="1" applyBorder="1" applyAlignment="1">
      <alignment horizontal="center"/>
      <protection/>
    </xf>
    <xf numFmtId="173" fontId="6" fillId="0" borderId="0" xfId="74" applyNumberFormat="1" applyFont="1" applyFill="1" applyBorder="1" applyAlignment="1">
      <alignment horizontal="center"/>
      <protection/>
    </xf>
    <xf numFmtId="177" fontId="6" fillId="0" borderId="0" xfId="74" applyNumberFormat="1" applyFont="1" applyFill="1" applyBorder="1" applyAlignment="1">
      <alignment horizontal="center"/>
      <protection/>
    </xf>
    <xf numFmtId="0" fontId="63" fillId="33" borderId="24" xfId="74" applyFont="1" applyFill="1" applyBorder="1" applyAlignment="1" quotePrefix="1">
      <alignment horizontal="center" wrapText="1"/>
      <protection/>
    </xf>
    <xf numFmtId="0" fontId="63" fillId="33" borderId="31" xfId="74" applyFont="1" applyFill="1" applyBorder="1" applyAlignment="1" quotePrefix="1">
      <alignment horizontal="center" wrapText="1"/>
      <protection/>
    </xf>
    <xf numFmtId="0" fontId="63" fillId="33" borderId="23" xfId="74" applyFont="1" applyFill="1" applyBorder="1" applyAlignment="1" quotePrefix="1">
      <alignment horizontal="center" wrapText="1"/>
      <protection/>
    </xf>
    <xf numFmtId="0" fontId="63" fillId="33" borderId="29" xfId="74" applyFont="1" applyFill="1" applyBorder="1" applyAlignment="1" quotePrefix="1">
      <alignment horizontal="center" wrapText="1"/>
      <protection/>
    </xf>
    <xf numFmtId="0" fontId="63" fillId="33" borderId="22" xfId="74" applyFont="1" applyFill="1" applyBorder="1" applyAlignment="1" quotePrefix="1">
      <alignment horizontal="center" wrapText="1"/>
      <protection/>
    </xf>
    <xf numFmtId="0" fontId="63" fillId="33" borderId="18" xfId="74" applyFont="1" applyFill="1" applyBorder="1" applyAlignment="1" quotePrefix="1">
      <alignment horizontal="center" wrapText="1"/>
      <protection/>
    </xf>
    <xf numFmtId="0" fontId="63" fillId="33" borderId="25" xfId="74" applyFont="1" applyFill="1" applyBorder="1" applyAlignment="1" quotePrefix="1">
      <alignment horizontal="center" wrapText="1"/>
      <protection/>
    </xf>
    <xf numFmtId="0" fontId="6" fillId="0" borderId="28" xfId="74" applyFont="1" applyFill="1" applyBorder="1" applyAlignment="1">
      <alignment horizontal="center"/>
      <protection/>
    </xf>
    <xf numFmtId="10" fontId="6" fillId="0" borderId="0" xfId="74" applyNumberFormat="1" applyFont="1" applyFill="1" applyBorder="1" applyAlignment="1">
      <alignment horizontal="right"/>
      <protection/>
    </xf>
    <xf numFmtId="10" fontId="6" fillId="0" borderId="20" xfId="74" applyNumberFormat="1" applyFont="1" applyFill="1" applyBorder="1" applyAlignment="1">
      <alignment horizontal="right"/>
      <protection/>
    </xf>
    <xf numFmtId="10" fontId="6" fillId="0" borderId="28" xfId="74" applyNumberFormat="1" applyFont="1" applyFill="1" applyBorder="1" applyAlignment="1">
      <alignment horizontal="right"/>
      <protection/>
    </xf>
    <xf numFmtId="2" fontId="6" fillId="0" borderId="0" xfId="74" applyNumberFormat="1" applyFont="1" applyFill="1" applyBorder="1" applyAlignment="1">
      <alignment horizontal="center"/>
      <protection/>
    </xf>
    <xf numFmtId="168" fontId="63" fillId="0" borderId="20" xfId="40" applyNumberFormat="1" applyFont="1" applyFill="1" applyBorder="1" applyAlignment="1">
      <alignment horizontal="right" wrapText="1"/>
    </xf>
    <xf numFmtId="10" fontId="63" fillId="0" borderId="0" xfId="74" applyNumberFormat="1" applyFont="1" applyFill="1" applyBorder="1" applyAlignment="1">
      <alignment horizontal="right" wrapText="1"/>
      <protection/>
    </xf>
    <xf numFmtId="0" fontId="63" fillId="0" borderId="20" xfId="74" applyFont="1" applyFill="1" applyBorder="1" applyAlignment="1">
      <alignment horizontal="right" wrapText="1"/>
      <protection/>
    </xf>
    <xf numFmtId="0" fontId="63" fillId="0" borderId="28" xfId="74" applyFont="1" applyFill="1" applyBorder="1" applyAlignment="1">
      <alignment horizontal="right" wrapText="1"/>
      <protection/>
    </xf>
    <xf numFmtId="2" fontId="63" fillId="0" borderId="0" xfId="74" applyNumberFormat="1" applyFont="1" applyFill="1" applyBorder="1" applyAlignment="1">
      <alignment horizontal="center" wrapText="1"/>
      <protection/>
    </xf>
    <xf numFmtId="0" fontId="63" fillId="0" borderId="0" xfId="74" applyFont="1" applyFill="1" applyBorder="1" applyAlignment="1">
      <alignment horizontal="center" wrapText="1"/>
      <protection/>
    </xf>
    <xf numFmtId="168" fontId="6" fillId="0" borderId="19" xfId="40" applyNumberFormat="1" applyFont="1" applyFill="1" applyBorder="1" applyAlignment="1">
      <alignment horizontal="right"/>
    </xf>
    <xf numFmtId="9" fontId="6" fillId="0" borderId="23" xfId="74" applyNumberFormat="1" applyFont="1" applyFill="1" applyBorder="1" applyAlignment="1">
      <alignment horizontal="right"/>
      <protection/>
    </xf>
    <xf numFmtId="0" fontId="6" fillId="0" borderId="20" xfId="74" applyFont="1" applyFill="1" applyBorder="1" applyAlignment="1">
      <alignment horizontal="right"/>
      <protection/>
    </xf>
    <xf numFmtId="0" fontId="6" fillId="0" borderId="28" xfId="74" applyFont="1" applyFill="1" applyBorder="1" applyAlignment="1">
      <alignment horizontal="right"/>
      <protection/>
    </xf>
    <xf numFmtId="0" fontId="6" fillId="0" borderId="22" xfId="74" applyFont="1" applyFill="1" applyBorder="1" applyAlignment="1">
      <alignment horizontal="right"/>
      <protection/>
    </xf>
    <xf numFmtId="0" fontId="6" fillId="0" borderId="25" xfId="74" applyFont="1" applyFill="1" applyBorder="1" applyAlignment="1">
      <alignment horizontal="right"/>
      <protection/>
    </xf>
    <xf numFmtId="167" fontId="5" fillId="0" borderId="0" xfId="40" applyNumberFormat="1" applyFont="1" applyFill="1" applyBorder="1" applyAlignment="1">
      <alignment horizontal="center"/>
    </xf>
    <xf numFmtId="0" fontId="65" fillId="0" borderId="24" xfId="74" applyFont="1" applyFill="1" applyBorder="1">
      <alignment/>
      <protection/>
    </xf>
    <xf numFmtId="0" fontId="6" fillId="0" borderId="19" xfId="74" applyFont="1" applyFill="1" applyBorder="1" applyAlignment="1">
      <alignment horizontal="right"/>
      <protection/>
    </xf>
    <xf numFmtId="0" fontId="6" fillId="0" borderId="31" xfId="74" applyFont="1" applyFill="1" applyBorder="1" applyAlignment="1">
      <alignment horizontal="right"/>
      <protection/>
    </xf>
    <xf numFmtId="0" fontId="6" fillId="0" borderId="23" xfId="74" applyFont="1" applyFill="1" applyBorder="1" applyAlignment="1">
      <alignment horizontal="right"/>
      <protection/>
    </xf>
    <xf numFmtId="10" fontId="6" fillId="0" borderId="20" xfId="83" applyNumberFormat="1" applyFont="1" applyFill="1" applyBorder="1" applyAlignment="1">
      <alignment horizontal="right"/>
    </xf>
    <xf numFmtId="0" fontId="0" fillId="0" borderId="29" xfId="74" applyFont="1" applyFill="1" applyBorder="1">
      <alignment/>
      <protection/>
    </xf>
    <xf numFmtId="0" fontId="5" fillId="0" borderId="22" xfId="74" applyFont="1" applyFill="1" applyBorder="1">
      <alignment/>
      <protection/>
    </xf>
    <xf numFmtId="0" fontId="5" fillId="0" borderId="25" xfId="74" applyFont="1" applyFill="1" applyBorder="1">
      <alignment/>
      <protection/>
    </xf>
    <xf numFmtId="0" fontId="65" fillId="0" borderId="20" xfId="74" applyFont="1" applyFill="1" applyBorder="1">
      <alignment/>
      <protection/>
    </xf>
    <xf numFmtId="171" fontId="65" fillId="0" borderId="28" xfId="74" applyNumberFormat="1" applyFont="1" applyFill="1" applyBorder="1">
      <alignment/>
      <protection/>
    </xf>
    <xf numFmtId="0" fontId="65" fillId="0" borderId="22" xfId="74" applyFont="1" applyFill="1" applyBorder="1">
      <alignment/>
      <protection/>
    </xf>
    <xf numFmtId="171" fontId="65" fillId="0" borderId="25" xfId="74" applyNumberFormat="1" applyFont="1" applyFill="1" applyBorder="1">
      <alignment/>
      <protection/>
    </xf>
    <xf numFmtId="0" fontId="65" fillId="0" borderId="19" xfId="74" applyFont="1" applyFill="1" applyBorder="1">
      <alignment/>
      <protection/>
    </xf>
    <xf numFmtId="0" fontId="65" fillId="0" borderId="29" xfId="74" applyFont="1" applyFill="1" applyBorder="1">
      <alignment/>
      <protection/>
    </xf>
    <xf numFmtId="10" fontId="65" fillId="0" borderId="22" xfId="74" applyNumberFormat="1" applyFont="1" applyFill="1" applyBorder="1">
      <alignment/>
      <protection/>
    </xf>
    <xf numFmtId="3" fontId="6" fillId="0" borderId="20" xfId="74" applyNumberFormat="1" applyFont="1" applyFill="1" applyBorder="1" applyAlignment="1">
      <alignment horizontal="right"/>
      <protection/>
    </xf>
    <xf numFmtId="0" fontId="6" fillId="0" borderId="0" xfId="74" applyFont="1" applyFill="1" applyBorder="1" applyAlignment="1" quotePrefix="1">
      <alignment horizontal="center"/>
      <protection/>
    </xf>
    <xf numFmtId="164" fontId="6" fillId="0" borderId="20" xfId="75" applyNumberFormat="1" applyFont="1" applyFill="1" applyBorder="1" applyAlignment="1">
      <alignment horizontal="right"/>
      <protection/>
    </xf>
    <xf numFmtId="164" fontId="6" fillId="0" borderId="22" xfId="75" applyNumberFormat="1" applyFont="1" applyFill="1" applyBorder="1" applyAlignment="1">
      <alignment horizontal="right"/>
      <protection/>
    </xf>
    <xf numFmtId="0" fontId="0" fillId="0" borderId="18" xfId="74" applyFont="1" applyFill="1" applyBorder="1" applyProtection="1">
      <alignment/>
      <protection/>
    </xf>
    <xf numFmtId="0" fontId="6" fillId="0" borderId="18" xfId="74" applyFont="1" applyFill="1" applyBorder="1" applyProtection="1">
      <alignment/>
      <protection/>
    </xf>
    <xf numFmtId="14" fontId="6" fillId="0" borderId="18" xfId="74" applyNumberFormat="1" applyFont="1" applyFill="1" applyBorder="1" applyProtection="1">
      <alignment/>
      <protection/>
    </xf>
    <xf numFmtId="0" fontId="5" fillId="0" borderId="18" xfId="74" applyFont="1" applyFill="1" applyBorder="1" applyProtection="1">
      <alignment/>
      <protection/>
    </xf>
    <xf numFmtId="0" fontId="5" fillId="0" borderId="18" xfId="74" applyFont="1" applyFill="1" applyBorder="1" applyAlignment="1" applyProtection="1">
      <alignment horizontal="left"/>
      <protection/>
    </xf>
    <xf numFmtId="0" fontId="0" fillId="0" borderId="0" xfId="74" applyFont="1" applyFill="1" applyBorder="1" applyProtection="1">
      <alignment/>
      <protection/>
    </xf>
    <xf numFmtId="0" fontId="6" fillId="0" borderId="0" xfId="74" applyFont="1" applyFill="1" applyBorder="1" applyProtection="1">
      <alignment/>
      <protection/>
    </xf>
    <xf numFmtId="14" fontId="6" fillId="0" borderId="0" xfId="74" applyNumberFormat="1" applyFont="1" applyFill="1" applyBorder="1" applyProtection="1">
      <alignment/>
      <protection/>
    </xf>
    <xf numFmtId="0" fontId="5" fillId="0" borderId="0" xfId="74" applyFont="1" applyFill="1" applyBorder="1" applyProtection="1">
      <alignment/>
      <protection/>
    </xf>
    <xf numFmtId="0" fontId="65" fillId="0" borderId="0" xfId="74" applyFont="1" applyFill="1" applyBorder="1" applyProtection="1">
      <alignment/>
      <protection/>
    </xf>
    <xf numFmtId="14" fontId="6" fillId="0" borderId="0" xfId="74" applyNumberFormat="1" applyFont="1" applyFill="1" applyBorder="1" applyAlignment="1" applyProtection="1">
      <alignment horizontal="right"/>
      <protection/>
    </xf>
    <xf numFmtId="0" fontId="6" fillId="0" borderId="0" xfId="74" applyFont="1" applyFill="1" applyBorder="1" applyAlignment="1" applyProtection="1" quotePrefix="1">
      <alignment horizontal="center"/>
      <protection/>
    </xf>
    <xf numFmtId="0" fontId="63" fillId="0" borderId="0" xfId="74" applyFont="1" applyFill="1" applyBorder="1" applyAlignment="1" applyProtection="1" quotePrefix="1">
      <alignment horizontal="center" wrapText="1"/>
      <protection/>
    </xf>
    <xf numFmtId="0" fontId="63" fillId="33" borderId="19" xfId="74" applyFont="1" applyFill="1" applyBorder="1" applyAlignment="1" applyProtection="1" quotePrefix="1">
      <alignment horizontal="center" wrapText="1"/>
      <protection/>
    </xf>
    <xf numFmtId="0" fontId="63" fillId="33" borderId="19" xfId="74" applyFont="1" applyFill="1" applyBorder="1" applyAlignment="1" applyProtection="1">
      <alignment horizontal="center" wrapText="1"/>
      <protection/>
    </xf>
    <xf numFmtId="0" fontId="0" fillId="0" borderId="24" xfId="74" applyFont="1" applyFill="1" applyBorder="1" applyProtection="1">
      <alignment/>
      <protection/>
    </xf>
    <xf numFmtId="0" fontId="6" fillId="0" borderId="19" xfId="74" applyFont="1" applyFill="1" applyBorder="1" applyAlignment="1" applyProtection="1">
      <alignment horizontal="center"/>
      <protection/>
    </xf>
    <xf numFmtId="0" fontId="6" fillId="0" borderId="31" xfId="74" applyFont="1" applyFill="1" applyBorder="1" applyAlignment="1" applyProtection="1">
      <alignment horizontal="center"/>
      <protection/>
    </xf>
    <xf numFmtId="1" fontId="5" fillId="0" borderId="19" xfId="74" applyNumberFormat="1" applyFont="1" applyFill="1" applyBorder="1" applyAlignment="1" applyProtection="1">
      <alignment horizontal="right"/>
      <protection/>
    </xf>
    <xf numFmtId="49" fontId="5" fillId="0" borderId="31" xfId="74" applyNumberFormat="1" applyFont="1" applyFill="1" applyBorder="1" applyAlignment="1" applyProtection="1">
      <alignment horizontal="right"/>
      <protection/>
    </xf>
    <xf numFmtId="0" fontId="5" fillId="0" borderId="19" xfId="74" applyFont="1" applyFill="1" applyBorder="1" applyAlignment="1" applyProtection="1">
      <alignment horizontal="right"/>
      <protection/>
    </xf>
    <xf numFmtId="0" fontId="5" fillId="0" borderId="31" xfId="74" applyFont="1" applyFill="1" applyBorder="1" applyAlignment="1" applyProtection="1">
      <alignment horizontal="right"/>
      <protection/>
    </xf>
    <xf numFmtId="176" fontId="5" fillId="0" borderId="19" xfId="74" applyNumberFormat="1" applyFont="1" applyFill="1" applyBorder="1" applyAlignment="1" applyProtection="1">
      <alignment horizontal="right"/>
      <protection/>
    </xf>
    <xf numFmtId="0" fontId="5" fillId="0" borderId="31" xfId="74" applyFont="1" applyFill="1" applyBorder="1" applyAlignment="1" applyProtection="1">
      <alignment horizontal="center"/>
      <protection/>
    </xf>
    <xf numFmtId="0" fontId="5" fillId="0" borderId="19" xfId="74" applyFont="1" applyFill="1" applyBorder="1" applyAlignment="1" applyProtection="1">
      <alignment horizontal="center"/>
      <protection/>
    </xf>
    <xf numFmtId="0" fontId="5" fillId="0" borderId="19" xfId="74" applyNumberFormat="1" applyFont="1" applyFill="1" applyBorder="1" applyAlignment="1" applyProtection="1">
      <alignment horizontal="center"/>
      <protection/>
    </xf>
    <xf numFmtId="173" fontId="6" fillId="0" borderId="31" xfId="74" applyNumberFormat="1" applyFont="1" applyFill="1" applyBorder="1" applyAlignment="1" applyProtection="1">
      <alignment horizontal="center"/>
      <protection/>
    </xf>
    <xf numFmtId="173" fontId="6" fillId="0" borderId="19" xfId="74" applyNumberFormat="1" applyFont="1" applyFill="1" applyBorder="1" applyAlignment="1" applyProtection="1">
      <alignment horizontal="center"/>
      <protection/>
    </xf>
    <xf numFmtId="177" fontId="6" fillId="0" borderId="23" xfId="74" applyNumberFormat="1" applyFont="1" applyFill="1" applyBorder="1" applyAlignment="1" applyProtection="1">
      <alignment horizontal="center"/>
      <protection/>
    </xf>
    <xf numFmtId="0" fontId="6" fillId="0" borderId="20" xfId="74" applyFont="1" applyFill="1" applyBorder="1" applyAlignment="1" applyProtection="1">
      <alignment horizontal="center" wrapText="1"/>
      <protection/>
    </xf>
    <xf numFmtId="0" fontId="6" fillId="0" borderId="0" xfId="74" applyFont="1" applyFill="1" applyBorder="1" applyAlignment="1" applyProtection="1">
      <alignment horizontal="center"/>
      <protection/>
    </xf>
    <xf numFmtId="0" fontId="6" fillId="0" borderId="20" xfId="74" applyFont="1" applyFill="1" applyBorder="1" applyAlignment="1" applyProtection="1">
      <alignment horizontal="center"/>
      <protection/>
    </xf>
    <xf numFmtId="168" fontId="6" fillId="0" borderId="20" xfId="40" applyNumberFormat="1" applyFont="1" applyFill="1" applyBorder="1" applyAlignment="1" applyProtection="1">
      <alignment horizontal="right"/>
      <protection/>
    </xf>
    <xf numFmtId="167" fontId="6" fillId="0" borderId="0" xfId="40" applyNumberFormat="1" applyFont="1" applyFill="1" applyBorder="1" applyAlignment="1" applyProtection="1">
      <alignment horizontal="right"/>
      <protection/>
    </xf>
    <xf numFmtId="0" fontId="6" fillId="0" borderId="0" xfId="74" applyFont="1" applyFill="1" applyBorder="1" applyAlignment="1" applyProtection="1">
      <alignment horizontal="right"/>
      <protection/>
    </xf>
    <xf numFmtId="170" fontId="6" fillId="0" borderId="20" xfId="90" applyNumberFormat="1" applyFont="1" applyFill="1" applyBorder="1" applyAlignment="1" applyProtection="1">
      <alignment/>
      <protection/>
    </xf>
    <xf numFmtId="170" fontId="6" fillId="0" borderId="20" xfId="74" applyNumberFormat="1" applyFont="1" applyFill="1" applyBorder="1" applyAlignment="1" applyProtection="1">
      <alignment horizontal="center"/>
      <protection/>
    </xf>
    <xf numFmtId="14" fontId="6" fillId="0" borderId="0" xfId="74" applyNumberFormat="1" applyFont="1" applyFill="1" applyBorder="1" applyAlignment="1" applyProtection="1">
      <alignment horizontal="center"/>
      <protection/>
    </xf>
    <xf numFmtId="173" fontId="6" fillId="0" borderId="0" xfId="46" applyNumberFormat="1" applyFont="1" applyFill="1" applyBorder="1" applyAlignment="1" applyProtection="1">
      <alignment horizontal="center"/>
      <protection/>
    </xf>
    <xf numFmtId="173" fontId="6" fillId="0" borderId="20" xfId="74" applyNumberFormat="1" applyFont="1" applyFill="1" applyBorder="1" applyAlignment="1" applyProtection="1">
      <alignment horizontal="center"/>
      <protection/>
    </xf>
    <xf numFmtId="177" fontId="6" fillId="0" borderId="28" xfId="74" applyNumberFormat="1" applyFont="1" applyFill="1" applyBorder="1" applyAlignment="1" applyProtection="1">
      <alignment horizontal="center"/>
      <protection/>
    </xf>
    <xf numFmtId="0" fontId="63" fillId="0" borderId="29" xfId="74" applyFont="1" applyFill="1" applyBorder="1" applyAlignment="1" applyProtection="1" quotePrefix="1">
      <alignment horizontal="center" wrapText="1"/>
      <protection/>
    </xf>
    <xf numFmtId="0" fontId="63" fillId="0" borderId="22" xfId="74" applyFont="1" applyFill="1" applyBorder="1" applyAlignment="1" applyProtection="1" quotePrefix="1">
      <alignment horizontal="center" wrapText="1"/>
      <protection/>
    </xf>
    <xf numFmtId="0" fontId="63" fillId="0" borderId="18" xfId="74" applyFont="1" applyFill="1" applyBorder="1" applyAlignment="1" applyProtection="1" quotePrefix="1">
      <alignment horizontal="center" wrapText="1"/>
      <protection/>
    </xf>
    <xf numFmtId="170" fontId="63" fillId="0" borderId="22" xfId="90" applyNumberFormat="1" applyFont="1" applyFill="1" applyBorder="1" applyAlignment="1" applyProtection="1" quotePrefix="1">
      <alignment wrapText="1"/>
      <protection/>
    </xf>
    <xf numFmtId="170" fontId="63" fillId="0" borderId="18" xfId="90" applyNumberFormat="1" applyFont="1" applyFill="1" applyBorder="1" applyAlignment="1" applyProtection="1" quotePrefix="1">
      <alignment wrapText="1"/>
      <protection/>
    </xf>
    <xf numFmtId="168" fontId="63" fillId="0" borderId="22" xfId="40" applyNumberFormat="1" applyFont="1" applyFill="1" applyBorder="1" applyAlignment="1" applyProtection="1" quotePrefix="1">
      <alignment horizontal="center" wrapText="1"/>
      <protection/>
    </xf>
    <xf numFmtId="0" fontId="63" fillId="0" borderId="25" xfId="74" applyFont="1" applyFill="1" applyBorder="1" applyAlignment="1" applyProtection="1" quotePrefix="1">
      <alignment horizontal="center" wrapText="1"/>
      <protection/>
    </xf>
    <xf numFmtId="2" fontId="5" fillId="0" borderId="0" xfId="74" applyNumberFormat="1" applyFont="1" applyFill="1" applyBorder="1" applyProtection="1">
      <alignment/>
      <protection/>
    </xf>
    <xf numFmtId="170" fontId="5" fillId="0" borderId="0" xfId="74" applyNumberFormat="1" applyFont="1" applyFill="1" applyBorder="1" applyProtection="1">
      <alignment/>
      <protection/>
    </xf>
    <xf numFmtId="10" fontId="5" fillId="0" borderId="0" xfId="74" applyNumberFormat="1" applyFont="1" applyFill="1" applyBorder="1" applyProtection="1">
      <alignment/>
      <protection/>
    </xf>
    <xf numFmtId="174" fontId="5" fillId="0" borderId="0" xfId="74" applyNumberFormat="1" applyFont="1" applyFill="1" applyBorder="1" applyProtection="1">
      <alignment/>
      <protection/>
    </xf>
    <xf numFmtId="0" fontId="5" fillId="0" borderId="0" xfId="74" applyFont="1" applyFill="1" applyBorder="1" applyAlignment="1" applyProtection="1">
      <alignment horizontal="left"/>
      <protection/>
    </xf>
    <xf numFmtId="1" fontId="5" fillId="0" borderId="0" xfId="74" applyNumberFormat="1" applyFont="1" applyFill="1" applyBorder="1" applyAlignment="1" applyProtection="1">
      <alignment horizontal="right"/>
      <protection/>
    </xf>
    <xf numFmtId="167" fontId="5" fillId="0" borderId="0" xfId="40" applyNumberFormat="1" applyFont="1" applyFill="1" applyBorder="1" applyAlignment="1" applyProtection="1">
      <alignment horizontal="right"/>
      <protection/>
    </xf>
    <xf numFmtId="0" fontId="5" fillId="0" borderId="0" xfId="74" applyFont="1" applyFill="1" applyBorder="1" applyAlignment="1" applyProtection="1">
      <alignment horizontal="right"/>
      <protection/>
    </xf>
    <xf numFmtId="176" fontId="5" fillId="0" borderId="0" xfId="40" applyNumberFormat="1" applyFont="1" applyFill="1" applyBorder="1" applyAlignment="1" applyProtection="1">
      <alignment horizontal="right"/>
      <protection/>
    </xf>
    <xf numFmtId="170" fontId="5" fillId="0" borderId="0" xfId="74" applyNumberFormat="1" applyFont="1" applyFill="1" applyBorder="1" applyAlignment="1" applyProtection="1">
      <alignment horizontal="center"/>
      <protection/>
    </xf>
    <xf numFmtId="14" fontId="5" fillId="0" borderId="0" xfId="74" applyNumberFormat="1" applyFont="1" applyFill="1" applyBorder="1" applyAlignment="1" applyProtection="1">
      <alignment horizontal="center"/>
      <protection/>
    </xf>
    <xf numFmtId="173" fontId="6" fillId="0" borderId="0" xfId="40" applyNumberFormat="1" applyFont="1" applyFill="1" applyBorder="1" applyAlignment="1" applyProtection="1">
      <alignment horizontal="center"/>
      <protection/>
    </xf>
    <xf numFmtId="173" fontId="6" fillId="0" borderId="0" xfId="74" applyNumberFormat="1" applyFont="1" applyFill="1" applyBorder="1" applyAlignment="1" applyProtection="1">
      <alignment horizontal="center"/>
      <protection/>
    </xf>
    <xf numFmtId="177" fontId="6" fillId="0" borderId="0" xfId="74" applyNumberFormat="1" applyFont="1" applyFill="1" applyBorder="1" applyAlignment="1" applyProtection="1">
      <alignment horizontal="center"/>
      <protection/>
    </xf>
    <xf numFmtId="0" fontId="63" fillId="33" borderId="24" xfId="74" applyFont="1" applyFill="1" applyBorder="1" applyAlignment="1" applyProtection="1" quotePrefix="1">
      <alignment horizontal="center" wrapText="1"/>
      <protection/>
    </xf>
    <xf numFmtId="0" fontId="63" fillId="33" borderId="31" xfId="74" applyFont="1" applyFill="1" applyBorder="1" applyAlignment="1" applyProtection="1" quotePrefix="1">
      <alignment horizontal="center" wrapText="1"/>
      <protection/>
    </xf>
    <xf numFmtId="0" fontId="63" fillId="33" borderId="23" xfId="74" applyFont="1" applyFill="1" applyBorder="1" applyAlignment="1" applyProtection="1" quotePrefix="1">
      <alignment horizontal="center" wrapText="1"/>
      <protection/>
    </xf>
    <xf numFmtId="179" fontId="5" fillId="0" borderId="0" xfId="40" applyNumberFormat="1" applyFont="1" applyFill="1" applyBorder="1" applyAlignment="1" applyProtection="1">
      <alignment horizontal="right"/>
      <protection/>
    </xf>
    <xf numFmtId="0" fontId="63" fillId="33" borderId="29" xfId="74" applyFont="1" applyFill="1" applyBorder="1" applyAlignment="1" applyProtection="1" quotePrefix="1">
      <alignment horizontal="center" wrapText="1"/>
      <protection/>
    </xf>
    <xf numFmtId="0" fontId="63" fillId="33" borderId="22" xfId="74" applyFont="1" applyFill="1" applyBorder="1" applyAlignment="1" applyProtection="1" quotePrefix="1">
      <alignment horizontal="center" wrapText="1"/>
      <protection/>
    </xf>
    <xf numFmtId="0" fontId="63" fillId="33" borderId="18" xfId="74" applyFont="1" applyFill="1" applyBorder="1" applyAlignment="1" applyProtection="1" quotePrefix="1">
      <alignment horizontal="center" wrapText="1"/>
      <protection/>
    </xf>
    <xf numFmtId="0" fontId="63" fillId="33" borderId="25" xfId="74" applyFont="1" applyFill="1" applyBorder="1" applyAlignment="1" applyProtection="1" quotePrefix="1">
      <alignment horizontal="center" wrapText="1"/>
      <protection/>
    </xf>
    <xf numFmtId="170" fontId="5" fillId="0" borderId="0" xfId="74" applyNumberFormat="1" applyFont="1" applyFill="1" applyBorder="1" applyAlignment="1" applyProtection="1">
      <alignment/>
      <protection/>
    </xf>
    <xf numFmtId="0" fontId="5" fillId="0" borderId="0" xfId="74" applyNumberFormat="1" applyFont="1" applyFill="1" applyBorder="1" applyAlignment="1" applyProtection="1">
      <alignment horizontal="center"/>
      <protection/>
    </xf>
    <xf numFmtId="0" fontId="65" fillId="0" borderId="27" xfId="74" applyFont="1" applyFill="1" applyBorder="1" applyProtection="1">
      <alignment/>
      <protection/>
    </xf>
    <xf numFmtId="0" fontId="6" fillId="0" borderId="23" xfId="74" applyFont="1" applyFill="1" applyBorder="1" applyAlignment="1" applyProtection="1">
      <alignment horizontal="center"/>
      <protection/>
    </xf>
    <xf numFmtId="166" fontId="5" fillId="0" borderId="0" xfId="40" applyNumberFormat="1" applyFont="1" applyFill="1" applyBorder="1" applyAlignment="1" applyProtection="1">
      <alignment horizontal="right"/>
      <protection/>
    </xf>
    <xf numFmtId="166" fontId="5" fillId="0" borderId="0" xfId="40" applyNumberFormat="1" applyFont="1" applyFill="1" applyBorder="1" applyAlignment="1" applyProtection="1">
      <alignment horizontal="center"/>
      <protection/>
    </xf>
    <xf numFmtId="180" fontId="5" fillId="0" borderId="0" xfId="40" applyNumberFormat="1" applyFont="1" applyFill="1" applyBorder="1" applyAlignment="1" applyProtection="1">
      <alignment horizontal="center"/>
      <protection/>
    </xf>
    <xf numFmtId="166" fontId="6" fillId="0" borderId="0" xfId="40" applyNumberFormat="1" applyFont="1" applyFill="1" applyBorder="1" applyAlignment="1" applyProtection="1">
      <alignment horizontal="center"/>
      <protection/>
    </xf>
    <xf numFmtId="166" fontId="0" fillId="0" borderId="0" xfId="74" applyNumberFormat="1" applyFont="1" applyFill="1" applyBorder="1" applyProtection="1">
      <alignment/>
      <protection/>
    </xf>
    <xf numFmtId="167" fontId="6" fillId="0" borderId="20" xfId="73" applyNumberFormat="1" applyFont="1" applyFill="1" applyBorder="1" applyAlignment="1">
      <alignment horizontal="right"/>
      <protection/>
    </xf>
    <xf numFmtId="10" fontId="6" fillId="0" borderId="20" xfId="91" applyNumberFormat="1" applyFont="1" applyFill="1" applyBorder="1" applyAlignment="1">
      <alignment horizontal="right"/>
    </xf>
    <xf numFmtId="10" fontId="6" fillId="0" borderId="20" xfId="91" applyNumberFormat="1" applyFont="1" applyFill="1" applyBorder="1" applyAlignment="1">
      <alignment/>
    </xf>
    <xf numFmtId="2" fontId="6" fillId="0" borderId="0" xfId="74" applyNumberFormat="1" applyFont="1" applyFill="1" applyBorder="1" applyAlignment="1" applyProtection="1">
      <alignment horizontal="center"/>
      <protection/>
    </xf>
    <xf numFmtId="174" fontId="6" fillId="0" borderId="0" xfId="74" applyNumberFormat="1" applyFont="1" applyFill="1" applyBorder="1" applyAlignment="1" applyProtection="1">
      <alignment horizontal="center"/>
      <protection/>
    </xf>
    <xf numFmtId="164" fontId="6" fillId="0" borderId="20" xfId="73" applyNumberFormat="1" applyFont="1" applyFill="1" applyBorder="1" applyAlignment="1">
      <alignment horizontal="right"/>
      <protection/>
    </xf>
    <xf numFmtId="2" fontId="63" fillId="0" borderId="0" xfId="74" applyNumberFormat="1" applyFont="1" applyFill="1" applyBorder="1" applyAlignment="1" applyProtection="1">
      <alignment horizontal="center" wrapText="1"/>
      <protection/>
    </xf>
    <xf numFmtId="0" fontId="63" fillId="0" borderId="0" xfId="74" applyFont="1" applyFill="1" applyBorder="1" applyAlignment="1" applyProtection="1">
      <alignment horizontal="center" wrapText="1"/>
      <protection/>
    </xf>
    <xf numFmtId="167" fontId="6" fillId="0" borderId="19" xfId="73" applyNumberFormat="1" applyFont="1" applyFill="1" applyBorder="1" applyAlignment="1">
      <alignment horizontal="right"/>
      <protection/>
    </xf>
    <xf numFmtId="9" fontId="6" fillId="0" borderId="19" xfId="91" applyFont="1" applyFill="1" applyBorder="1" applyAlignment="1">
      <alignment horizontal="right"/>
    </xf>
    <xf numFmtId="167" fontId="5" fillId="0" borderId="0" xfId="40" applyNumberFormat="1" applyFont="1" applyFill="1" applyBorder="1" applyAlignment="1" applyProtection="1">
      <alignment horizontal="center"/>
      <protection/>
    </xf>
    <xf numFmtId="0" fontId="65" fillId="0" borderId="24" xfId="74" applyFont="1" applyFill="1" applyBorder="1" applyProtection="1">
      <alignment/>
      <protection/>
    </xf>
    <xf numFmtId="0" fontId="6" fillId="0" borderId="19" xfId="73" applyFont="1" applyFill="1" applyBorder="1" applyAlignment="1">
      <alignment horizontal="right"/>
      <protection/>
    </xf>
    <xf numFmtId="10" fontId="6" fillId="0" borderId="19" xfId="91" applyNumberFormat="1" applyFont="1" applyFill="1" applyBorder="1" applyAlignment="1">
      <alignment horizontal="right"/>
    </xf>
    <xf numFmtId="10" fontId="6" fillId="0" borderId="19" xfId="91" applyNumberFormat="1" applyFont="1" applyFill="1" applyBorder="1" applyAlignment="1">
      <alignment/>
    </xf>
    <xf numFmtId="0" fontId="0" fillId="0" borderId="29" xfId="74" applyFont="1" applyFill="1" applyBorder="1" applyProtection="1">
      <alignment/>
      <protection/>
    </xf>
    <xf numFmtId="0" fontId="5" fillId="0" borderId="22" xfId="74" applyFont="1" applyFill="1" applyBorder="1" applyProtection="1">
      <alignment/>
      <protection/>
    </xf>
    <xf numFmtId="0" fontId="5" fillId="0" borderId="25" xfId="74" applyFont="1" applyFill="1" applyBorder="1" applyProtection="1">
      <alignment/>
      <protection/>
    </xf>
    <xf numFmtId="0" fontId="65" fillId="0" borderId="20" xfId="74" applyFont="1" applyFill="1" applyBorder="1" applyProtection="1">
      <alignment/>
      <protection/>
    </xf>
    <xf numFmtId="164" fontId="0" fillId="0" borderId="0" xfId="74" applyNumberFormat="1" applyFont="1" applyFill="1" applyBorder="1" applyProtection="1">
      <alignment/>
      <protection/>
    </xf>
    <xf numFmtId="0" fontId="65" fillId="0" borderId="22" xfId="74" applyFont="1" applyFill="1" applyBorder="1" applyProtection="1">
      <alignment/>
      <protection/>
    </xf>
    <xf numFmtId="0" fontId="63" fillId="33" borderId="20" xfId="74" applyFont="1" applyFill="1" applyBorder="1" applyAlignment="1" applyProtection="1" quotePrefix="1">
      <alignment horizontal="center" wrapText="1"/>
      <protection/>
    </xf>
    <xf numFmtId="0" fontId="65" fillId="0" borderId="19" xfId="74" applyFont="1" applyFill="1" applyBorder="1" applyProtection="1">
      <alignment/>
      <protection/>
    </xf>
    <xf numFmtId="0" fontId="65" fillId="0" borderId="29" xfId="74" applyFont="1" applyFill="1" applyBorder="1" applyProtection="1">
      <alignment/>
      <protection/>
    </xf>
    <xf numFmtId="10" fontId="6" fillId="0" borderId="20" xfId="100" applyNumberFormat="1" applyFont="1" applyFill="1" applyBorder="1" applyAlignment="1">
      <alignment/>
    </xf>
    <xf numFmtId="10" fontId="6" fillId="0" borderId="0" xfId="97" applyNumberFormat="1" applyFont="1" applyFill="1" applyBorder="1" applyAlignment="1">
      <alignment horizontal="right"/>
    </xf>
    <xf numFmtId="168" fontId="6" fillId="0" borderId="0" xfId="37" applyNumberFormat="1" applyFont="1" applyFill="1" applyBorder="1" applyAlignment="1">
      <alignment horizontal="right"/>
    </xf>
    <xf numFmtId="169" fontId="6" fillId="0" borderId="0" xfId="37" applyNumberFormat="1" applyFont="1" applyFill="1" applyBorder="1" applyAlignment="1">
      <alignment horizontal="right"/>
    </xf>
    <xf numFmtId="10" fontId="6" fillId="0" borderId="0" xfId="97" applyNumberFormat="1" applyFont="1" applyFill="1" applyBorder="1" applyAlignment="1">
      <alignment/>
    </xf>
    <xf numFmtId="0" fontId="0" fillId="0" borderId="32" xfId="0" applyFont="1" applyBorder="1" applyAlignment="1">
      <alignment/>
    </xf>
    <xf numFmtId="10" fontId="6" fillId="0" borderId="21" xfId="97" applyNumberFormat="1" applyFont="1" applyFill="1" applyBorder="1" applyAlignment="1">
      <alignment horizontal="right"/>
    </xf>
    <xf numFmtId="0" fontId="65" fillId="0" borderId="18" xfId="74" applyFont="1" applyBorder="1">
      <alignment/>
      <protection/>
    </xf>
    <xf numFmtId="0" fontId="0" fillId="0" borderId="18" xfId="74" applyFont="1" applyBorder="1">
      <alignment/>
      <protection/>
    </xf>
    <xf numFmtId="0" fontId="0" fillId="0" borderId="0" xfId="74" applyFont="1" applyAlignment="1">
      <alignment horizontal="center"/>
      <protection/>
    </xf>
    <xf numFmtId="167" fontId="6" fillId="0" borderId="19" xfId="37" applyFont="1" applyFill="1" applyBorder="1" applyAlignment="1">
      <alignment horizontal="right"/>
    </xf>
    <xf numFmtId="0" fontId="65" fillId="0" borderId="20" xfId="74" applyFont="1" applyBorder="1" applyAlignment="1">
      <alignment horizontal="center"/>
      <protection/>
    </xf>
    <xf numFmtId="0" fontId="65" fillId="0" borderId="22" xfId="74" applyFont="1" applyBorder="1" applyAlignment="1">
      <alignment horizontal="center"/>
      <protection/>
    </xf>
    <xf numFmtId="0" fontId="5" fillId="0" borderId="0" xfId="0" applyFont="1" applyAlignment="1">
      <alignment horizontal="center"/>
    </xf>
    <xf numFmtId="0" fontId="65" fillId="0" borderId="27" xfId="74" applyFont="1" applyFill="1" applyBorder="1" applyAlignment="1">
      <alignment horizontal="center"/>
      <protection/>
    </xf>
    <xf numFmtId="0" fontId="65" fillId="0" borderId="27" xfId="74" applyFont="1" applyFill="1" applyBorder="1" applyAlignment="1" applyProtection="1">
      <alignment horizontal="center"/>
      <protection/>
    </xf>
    <xf numFmtId="0" fontId="6" fillId="0" borderId="34" xfId="67" applyFont="1" applyFill="1" applyBorder="1">
      <alignment/>
      <protection/>
    </xf>
    <xf numFmtId="0" fontId="5" fillId="0" borderId="34" xfId="67" applyFont="1" applyBorder="1">
      <alignment/>
      <protection/>
    </xf>
    <xf numFmtId="0" fontId="5" fillId="0" borderId="34" xfId="67" applyFont="1" applyBorder="1" applyAlignment="1">
      <alignment horizontal="center"/>
      <protection/>
    </xf>
    <xf numFmtId="0" fontId="5" fillId="0" borderId="34" xfId="67" applyFont="1" applyFill="1" applyBorder="1" applyAlignment="1">
      <alignment horizontal="center"/>
      <protection/>
    </xf>
    <xf numFmtId="0" fontId="5" fillId="0" borderId="34" xfId="67" applyFont="1" applyFill="1" applyBorder="1">
      <alignment/>
      <protection/>
    </xf>
    <xf numFmtId="166" fontId="0" fillId="0" borderId="0" xfId="0" applyNumberFormat="1" applyAlignment="1">
      <alignment/>
    </xf>
    <xf numFmtId="2" fontId="0" fillId="0" borderId="0" xfId="74" applyNumberFormat="1" applyFont="1" applyFill="1">
      <alignment/>
      <protection/>
    </xf>
    <xf numFmtId="0" fontId="2" fillId="0" borderId="0" xfId="0" applyFont="1" applyAlignment="1">
      <alignment horizontal="left" indent="3"/>
    </xf>
    <xf numFmtId="4" fontId="2" fillId="34" borderId="0" xfId="74" applyNumberFormat="1" applyFont="1" applyFill="1" applyAlignment="1">
      <alignment/>
      <protection/>
    </xf>
    <xf numFmtId="4" fontId="2" fillId="0" borderId="33" xfId="37" applyNumberFormat="1" applyFont="1" applyBorder="1" applyAlignment="1">
      <alignment/>
    </xf>
    <xf numFmtId="4" fontId="0" fillId="0" borderId="0" xfId="0" applyNumberFormat="1" applyAlignment="1">
      <alignment/>
    </xf>
    <xf numFmtId="4" fontId="2" fillId="34" borderId="0" xfId="37" applyNumberFormat="1" applyFont="1" applyFill="1" applyAlignment="1">
      <alignment/>
    </xf>
    <xf numFmtId="4" fontId="2" fillId="0" borderId="0" xfId="37" applyNumberFormat="1" applyFont="1" applyAlignment="1">
      <alignment/>
    </xf>
    <xf numFmtId="4" fontId="2" fillId="0" borderId="0" xfId="74" applyNumberFormat="1" applyFont="1" applyFill="1" applyAlignment="1">
      <alignment/>
      <protection/>
    </xf>
    <xf numFmtId="4" fontId="2" fillId="0" borderId="33" xfId="74" applyNumberFormat="1" applyFont="1" applyBorder="1" applyAlignment="1">
      <alignment/>
      <protection/>
    </xf>
    <xf numFmtId="4" fontId="2" fillId="0" borderId="0" xfId="74" applyNumberFormat="1" applyFont="1" applyAlignment="1">
      <alignment/>
      <protection/>
    </xf>
    <xf numFmtId="2" fontId="2" fillId="0" borderId="33" xfId="74" applyNumberFormat="1" applyFont="1" applyBorder="1" applyAlignment="1">
      <alignment/>
      <protection/>
    </xf>
    <xf numFmtId="2" fontId="0" fillId="34" borderId="0" xfId="74" applyNumberFormat="1" applyFont="1" applyFill="1" applyAlignment="1">
      <alignment horizontal="right"/>
      <protection/>
    </xf>
    <xf numFmtId="175" fontId="0" fillId="0" borderId="0" xfId="37" applyNumberFormat="1" applyFont="1" applyAlignment="1">
      <alignment horizontal="right"/>
    </xf>
    <xf numFmtId="175" fontId="0" fillId="34" borderId="0" xfId="37" applyNumberFormat="1" applyFont="1" applyFill="1" applyAlignment="1">
      <alignment horizontal="right"/>
    </xf>
    <xf numFmtId="2" fontId="0" fillId="0" borderId="0" xfId="74" applyNumberFormat="1" applyFont="1" applyFill="1" applyAlignment="1">
      <alignment horizontal="right"/>
      <protection/>
    </xf>
    <xf numFmtId="166" fontId="0" fillId="34" borderId="0" xfId="60" applyFont="1" applyFill="1" applyAlignment="1">
      <alignment/>
    </xf>
    <xf numFmtId="168" fontId="0" fillId="34" borderId="0" xfId="60" applyNumberFormat="1" applyFont="1" applyFill="1" applyAlignment="1">
      <alignment horizontal="right"/>
    </xf>
    <xf numFmtId="166" fontId="0" fillId="34" borderId="0" xfId="60" applyNumberFormat="1" applyFont="1" applyFill="1" applyAlignment="1">
      <alignment/>
    </xf>
    <xf numFmtId="166" fontId="0" fillId="0" borderId="0" xfId="60" applyNumberFormat="1" applyFont="1" applyAlignment="1">
      <alignment/>
    </xf>
    <xf numFmtId="168" fontId="0" fillId="34" borderId="0" xfId="60" applyNumberFormat="1" applyFont="1" applyFill="1" applyAlignment="1">
      <alignment/>
    </xf>
    <xf numFmtId="166" fontId="0" fillId="34" borderId="0" xfId="60" applyFont="1" applyFill="1" applyAlignment="1">
      <alignment horizontal="right"/>
    </xf>
    <xf numFmtId="2" fontId="0" fillId="0" borderId="0" xfId="0" applyNumberFormat="1" applyAlignment="1">
      <alignment horizontal="right"/>
    </xf>
    <xf numFmtId="166" fontId="0" fillId="34" borderId="0" xfId="60" applyNumberFormat="1" applyFont="1" applyFill="1" applyAlignment="1">
      <alignment horizontal="right"/>
    </xf>
    <xf numFmtId="168" fontId="0" fillId="0" borderId="0" xfId="60" applyNumberFormat="1" applyFont="1" applyAlignment="1">
      <alignment/>
    </xf>
    <xf numFmtId="2" fontId="0" fillId="0" borderId="0" xfId="74" applyNumberFormat="1" applyFont="1" applyAlignment="1">
      <alignment horizontal="right"/>
      <protection/>
    </xf>
    <xf numFmtId="167" fontId="0" fillId="34" borderId="0" xfId="37" applyFont="1" applyFill="1" applyAlignment="1">
      <alignment horizontal="right"/>
    </xf>
    <xf numFmtId="9" fontId="6" fillId="0" borderId="21" xfId="100" applyFont="1" applyFill="1" applyBorder="1" applyAlignment="1" quotePrefix="1">
      <alignment horizontal="right"/>
    </xf>
    <xf numFmtId="0" fontId="3" fillId="0" borderId="0" xfId="0" applyFont="1" applyFill="1" applyBorder="1" applyAlignment="1">
      <alignment vertical="top" wrapText="1"/>
    </xf>
    <xf numFmtId="0" fontId="1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65" fillId="0" borderId="19" xfId="0" applyFont="1" applyBorder="1" applyAlignment="1">
      <alignment horizontal="center" vertical="center"/>
    </xf>
    <xf numFmtId="0" fontId="65" fillId="0" borderId="20" xfId="0" applyFont="1" applyBorder="1" applyAlignment="1">
      <alignment horizontal="center" vertical="center"/>
    </xf>
    <xf numFmtId="0" fontId="0" fillId="0" borderId="31" xfId="0" applyFont="1" applyFill="1" applyBorder="1" applyAlignment="1">
      <alignment horizontal="left" vertical="top"/>
    </xf>
    <xf numFmtId="0" fontId="0" fillId="0" borderId="31" xfId="0" applyFont="1" applyBorder="1" applyAlignment="1">
      <alignment horizontal="left" vertical="top"/>
    </xf>
    <xf numFmtId="0" fontId="5" fillId="0" borderId="31" xfId="0" applyFont="1" applyFill="1" applyBorder="1" applyAlignment="1">
      <alignment horizontal="left" vertical="top" wrapText="1"/>
    </xf>
    <xf numFmtId="0" fontId="3" fillId="0" borderId="31" xfId="69" applyFont="1" applyBorder="1" applyAlignment="1">
      <alignment horizontal="left" wrapText="1"/>
      <protection/>
    </xf>
    <xf numFmtId="0" fontId="6" fillId="0" borderId="24" xfId="0" applyFont="1" applyFill="1" applyBorder="1" applyAlignment="1">
      <alignment horizontal="left"/>
    </xf>
    <xf numFmtId="0" fontId="6" fillId="0" borderId="23" xfId="0" applyFont="1" applyFill="1" applyBorder="1" applyAlignment="1">
      <alignment horizontal="left"/>
    </xf>
    <xf numFmtId="0" fontId="6" fillId="0" borderId="27" xfId="0" applyFont="1" applyFill="1" applyBorder="1" applyAlignment="1">
      <alignment horizontal="left"/>
    </xf>
    <xf numFmtId="0" fontId="6" fillId="0" borderId="28" xfId="0" applyFont="1" applyFill="1" applyBorder="1" applyAlignment="1">
      <alignment horizontal="left"/>
    </xf>
    <xf numFmtId="0" fontId="6" fillId="0" borderId="29" xfId="0" applyFont="1" applyFill="1" applyBorder="1" applyAlignment="1">
      <alignment horizontal="left"/>
    </xf>
    <xf numFmtId="0" fontId="6" fillId="0" borderId="25" xfId="0" applyFont="1" applyFill="1" applyBorder="1" applyAlignment="1">
      <alignment horizontal="left"/>
    </xf>
    <xf numFmtId="0" fontId="5" fillId="0" borderId="31" xfId="65" applyFont="1" applyFill="1" applyBorder="1" applyAlignment="1">
      <alignment horizontal="left" vertical="top" wrapText="1"/>
      <protection/>
    </xf>
    <xf numFmtId="0" fontId="5" fillId="0" borderId="0" xfId="65" applyFont="1" applyFill="1" applyBorder="1" applyAlignment="1">
      <alignment horizontal="left" vertical="top" wrapText="1"/>
      <protection/>
    </xf>
    <xf numFmtId="0" fontId="63" fillId="33" borderId="24" xfId="0" applyFont="1" applyFill="1" applyBorder="1" applyAlignment="1">
      <alignment horizontal="center" wrapText="1"/>
    </xf>
    <xf numFmtId="0" fontId="63" fillId="33" borderId="23" xfId="0" applyFont="1" applyFill="1" applyBorder="1" applyAlignment="1">
      <alignment horizontal="center" wrapText="1"/>
    </xf>
    <xf numFmtId="0" fontId="63" fillId="33" borderId="29" xfId="0" applyFont="1" applyFill="1" applyBorder="1" applyAlignment="1">
      <alignment horizontal="center" wrapText="1"/>
    </xf>
    <xf numFmtId="0" fontId="63" fillId="33" borderId="25" xfId="0" applyFont="1" applyFill="1" applyBorder="1" applyAlignment="1">
      <alignment horizontal="center" wrapText="1"/>
    </xf>
    <xf numFmtId="0" fontId="6" fillId="0" borderId="30" xfId="0" applyFont="1" applyFill="1" applyBorder="1" applyAlignment="1">
      <alignment horizontal="left"/>
    </xf>
    <xf numFmtId="0" fontId="6" fillId="0" borderId="26" xfId="0" applyFont="1" applyFill="1" applyBorder="1" applyAlignment="1">
      <alignment horizontal="left"/>
    </xf>
    <xf numFmtId="0" fontId="6" fillId="0" borderId="0" xfId="65" applyFont="1" applyFill="1" applyBorder="1" applyAlignment="1">
      <alignment horizontal="left" wrapText="1"/>
      <protection/>
    </xf>
    <xf numFmtId="0" fontId="63" fillId="33" borderId="24" xfId="0" applyFont="1" applyFill="1" applyBorder="1" applyAlignment="1">
      <alignment horizontal="center"/>
    </xf>
    <xf numFmtId="0" fontId="63" fillId="33" borderId="23" xfId="0" applyFont="1" applyFill="1" applyBorder="1" applyAlignment="1">
      <alignment horizontal="center"/>
    </xf>
    <xf numFmtId="0" fontId="63" fillId="33" borderId="27" xfId="0" applyFont="1" applyFill="1" applyBorder="1" applyAlignment="1">
      <alignment horizontal="center"/>
    </xf>
    <xf numFmtId="0" fontId="63" fillId="33" borderId="28" xfId="0" applyFont="1" applyFill="1" applyBorder="1" applyAlignment="1">
      <alignment horizontal="center"/>
    </xf>
    <xf numFmtId="0" fontId="5" fillId="0" borderId="31" xfId="69" applyFont="1" applyFill="1" applyBorder="1" applyAlignment="1">
      <alignment horizontal="left" wrapText="1"/>
      <protection/>
    </xf>
    <xf numFmtId="0" fontId="3" fillId="0" borderId="31" xfId="79" applyFont="1" applyBorder="1" applyAlignment="1">
      <alignment wrapText="1"/>
      <protection/>
    </xf>
    <xf numFmtId="0" fontId="3" fillId="0" borderId="0" xfId="79" applyFont="1" applyAlignment="1">
      <alignment wrapText="1"/>
      <protection/>
    </xf>
    <xf numFmtId="0" fontId="5" fillId="0" borderId="31" xfId="69" applyFont="1" applyBorder="1" applyAlignment="1">
      <alignment wrapText="1"/>
      <protection/>
    </xf>
    <xf numFmtId="0" fontId="0" fillId="0" borderId="31" xfId="69" applyFont="1" applyBorder="1" applyAlignment="1">
      <alignment wrapText="1"/>
      <protection/>
    </xf>
    <xf numFmtId="0" fontId="0" fillId="0" borderId="0" xfId="69" applyFont="1" applyAlignment="1">
      <alignment wrapText="1"/>
      <protection/>
    </xf>
    <xf numFmtId="0" fontId="3" fillId="0" borderId="31" xfId="81" applyFont="1" applyBorder="1" applyAlignment="1">
      <alignment wrapText="1"/>
      <protection/>
    </xf>
    <xf numFmtId="0" fontId="3" fillId="0" borderId="0" xfId="81" applyFont="1" applyAlignment="1">
      <alignment wrapText="1"/>
      <protection/>
    </xf>
    <xf numFmtId="0" fontId="63" fillId="33" borderId="29" xfId="0" applyFont="1" applyFill="1" applyBorder="1" applyAlignment="1">
      <alignment horizontal="center"/>
    </xf>
    <xf numFmtId="0" fontId="63" fillId="33" borderId="25" xfId="0" applyFont="1" applyFill="1" applyBorder="1" applyAlignment="1">
      <alignment horizontal="center"/>
    </xf>
    <xf numFmtId="0" fontId="5" fillId="0" borderId="31" xfId="69" applyFont="1" applyFill="1" applyBorder="1" applyAlignment="1">
      <alignment horizontal="left" vertical="center" wrapText="1"/>
      <protection/>
    </xf>
    <xf numFmtId="0" fontId="6" fillId="0" borderId="0" xfId="74" applyFont="1" applyFill="1" applyBorder="1" applyAlignment="1" quotePrefix="1">
      <alignment horizontal="center"/>
      <protection/>
    </xf>
    <xf numFmtId="0" fontId="2" fillId="0" borderId="0" xfId="0" applyFont="1" applyAlignment="1">
      <alignment horizontal="left" vertical="top" wrapText="1"/>
    </xf>
  </cellXfs>
  <cellStyles count="9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0" xfId="39"/>
    <cellStyle name="Comma 21" xfId="40"/>
    <cellStyle name="Comma 22" xfId="41"/>
    <cellStyle name="Comma 24" xfId="42"/>
    <cellStyle name="Comma 3" xfId="43"/>
    <cellStyle name="Comma 3 11" xfId="44"/>
    <cellStyle name="Comma 3 25" xfId="45"/>
    <cellStyle name="Comma 3 25 2" xfId="46"/>
    <cellStyle name="Comma 4" xfId="47"/>
    <cellStyle name="Comma 5" xfId="48"/>
    <cellStyle name="Comma_Fosse Trust Tables" xfId="49"/>
    <cellStyle name="Encabezado 4" xfId="50"/>
    <cellStyle name="Énfasis1" xfId="51"/>
    <cellStyle name="Énfasis2" xfId="52"/>
    <cellStyle name="Énfasis3" xfId="53"/>
    <cellStyle name="Énfasis4" xfId="54"/>
    <cellStyle name="Énfasis5" xfId="55"/>
    <cellStyle name="Énfasis6" xfId="56"/>
    <cellStyle name="Entrada" xfId="57"/>
    <cellStyle name="Hyperlink" xfId="58"/>
    <cellStyle name="Incorrecto" xfId="59"/>
    <cellStyle name="Comma" xfId="60"/>
    <cellStyle name="Comma [0]" xfId="61"/>
    <cellStyle name="Currency" xfId="62"/>
    <cellStyle name="Currency [0]" xfId="63"/>
    <cellStyle name="Neutral" xfId="64"/>
    <cellStyle name="Normal 10" xfId="65"/>
    <cellStyle name="Normal 2" xfId="66"/>
    <cellStyle name="Normal 20" xfId="67"/>
    <cellStyle name="Normal 21" xfId="68"/>
    <cellStyle name="Normal 24" xfId="69"/>
    <cellStyle name="Normal 3" xfId="70"/>
    <cellStyle name="Normal 30" xfId="71"/>
    <cellStyle name="Normal 4" xfId="72"/>
    <cellStyle name="Normal 4 20" xfId="73"/>
    <cellStyle name="Normal 41" xfId="74"/>
    <cellStyle name="Normal 41 2" xfId="75"/>
    <cellStyle name="Normal 43" xfId="76"/>
    <cellStyle name="Normal 6" xfId="77"/>
    <cellStyle name="Normal 71" xfId="78"/>
    <cellStyle name="Normal 72" xfId="79"/>
    <cellStyle name="Normal 73" xfId="80"/>
    <cellStyle name="Normal 75" xfId="81"/>
    <cellStyle name="Notas" xfId="82"/>
    <cellStyle name="Percent 10" xfId="83"/>
    <cellStyle name="Percent 11" xfId="84"/>
    <cellStyle name="Percent 12" xfId="85"/>
    <cellStyle name="Percent 15" xfId="86"/>
    <cellStyle name="Percent 15 2" xfId="87"/>
    <cellStyle name="Percent 17" xfId="88"/>
    <cellStyle name="Percent 18" xfId="89"/>
    <cellStyle name="Percent 2" xfId="90"/>
    <cellStyle name="Percent 2 2" xfId="91"/>
    <cellStyle name="Percent 3" xfId="92"/>
    <cellStyle name="Percent 4" xfId="93"/>
    <cellStyle name="Percent 5" xfId="94"/>
    <cellStyle name="Percent 5 4" xfId="95"/>
    <cellStyle name="Percent 5 5" xfId="96"/>
    <cellStyle name="Percent 6" xfId="97"/>
    <cellStyle name="Percent 7" xfId="98"/>
    <cellStyle name="Percent 9" xfId="99"/>
    <cellStyle name="Percent" xfId="100"/>
    <cellStyle name="Salida" xfId="101"/>
    <cellStyle name="Texto de advertencia" xfId="102"/>
    <cellStyle name="Texto explicativo" xfId="103"/>
    <cellStyle name="Título" xfId="104"/>
    <cellStyle name="Título 1" xfId="105"/>
    <cellStyle name="Título 2" xfId="106"/>
    <cellStyle name="Título 3" xfId="107"/>
    <cellStyle name="Total" xfId="108"/>
  </cellStyles>
  <dxfs count="2">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kpend5\Application%20Data\Microsoft\Excel\Langton%20Investors%20Report%20Workings%20MBF.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Current Balance"/>
      <sheetName val="Region"/>
      <sheetName val="Current LTV"/>
      <sheetName val="Indexed Valuation"/>
      <sheetName val="Repayment Types"/>
      <sheetName val="Loan Purpose"/>
      <sheetName val="Product Type"/>
      <sheetName val="Seasoning"/>
      <sheetName val="Remaining Term"/>
      <sheetName val="Arrears Input"/>
      <sheetName val="GBP CashFlows"/>
      <sheetName val="Weighted Average Yield"/>
      <sheetName val="Balances"/>
      <sheetName val="Checks"/>
      <sheetName val="Min and Max Weighted Average"/>
      <sheetName val="Rates"/>
      <sheetName val="Ratings"/>
    </sheetNames>
    <sheetDataSet>
      <sheetData sheetId="5">
        <row r="9">
          <cell r="K9">
            <v>0.003</v>
          </cell>
        </row>
        <row r="10">
          <cell r="K10">
            <v>0.003</v>
          </cell>
        </row>
        <row r="11">
          <cell r="K11">
            <v>0.003</v>
          </cell>
        </row>
        <row r="12">
          <cell r="K12">
            <v>0.003</v>
          </cell>
        </row>
        <row r="13">
          <cell r="K13">
            <v>0.003</v>
          </cell>
        </row>
        <row r="14">
          <cell r="K14">
            <v>0.003</v>
          </cell>
        </row>
        <row r="15">
          <cell r="K15">
            <v>0.0075</v>
          </cell>
        </row>
      </sheetData>
      <sheetData sheetId="25">
        <row r="19">
          <cell r="P19">
            <v>0</v>
          </cell>
          <cell r="Q19">
            <v>500000000</v>
          </cell>
          <cell r="R19">
            <v>500000000</v>
          </cell>
          <cell r="S19">
            <v>500000000</v>
          </cell>
          <cell r="T19">
            <v>500000000</v>
          </cell>
          <cell r="U19">
            <v>500000000</v>
          </cell>
          <cell r="V19">
            <v>500000000</v>
          </cell>
          <cell r="W19">
            <v>310600000</v>
          </cell>
          <cell r="Z19">
            <v>222301381.57124996</v>
          </cell>
          <cell r="AA19">
            <v>2125000000</v>
          </cell>
          <cell r="AB19">
            <v>2125000000</v>
          </cell>
          <cell r="AC19">
            <v>2125000000</v>
          </cell>
          <cell r="AD19">
            <v>400000000</v>
          </cell>
          <cell r="AF19">
            <v>2466980831.8684025</v>
          </cell>
          <cell r="AG19">
            <v>2500000000</v>
          </cell>
          <cell r="AH19">
            <v>2500000000</v>
          </cell>
          <cell r="AI19">
            <v>1549000000</v>
          </cell>
          <cell r="AJ19">
            <v>1385715000</v>
          </cell>
          <cell r="AK19">
            <v>1742774000</v>
          </cell>
          <cell r="AO19">
            <v>3404791929.382093</v>
          </cell>
          <cell r="AP19">
            <v>961400000</v>
          </cell>
          <cell r="AQ19">
            <v>300000000</v>
          </cell>
          <cell r="AR19">
            <v>1040979000</v>
          </cell>
          <cell r="AU19">
            <v>1000512000</v>
          </cell>
          <cell r="AV19">
            <v>1250640000</v>
          </cell>
          <cell r="AW19">
            <v>2500000000</v>
          </cell>
          <cell r="AX19">
            <v>2500000000</v>
          </cell>
          <cell r="AY19">
            <v>2500000000</v>
          </cell>
          <cell r="AZ19">
            <v>2500000000</v>
          </cell>
          <cell r="BA19">
            <v>1750000000</v>
          </cell>
          <cell r="BB19">
            <v>2500000000</v>
          </cell>
          <cell r="BC19">
            <v>156875000</v>
          </cell>
          <cell r="BD19">
            <v>156875000</v>
          </cell>
          <cell r="BE19">
            <v>156875000</v>
          </cell>
          <cell r="BF19">
            <v>156875000</v>
          </cell>
          <cell r="BG19">
            <v>156875000</v>
          </cell>
          <cell r="BH19">
            <v>156875000</v>
          </cell>
          <cell r="BI19">
            <v>156875000</v>
          </cell>
          <cell r="BJ19">
            <v>156875000</v>
          </cell>
          <cell r="BK19">
            <v>156875000</v>
          </cell>
          <cell r="BL19">
            <v>255000000</v>
          </cell>
        </row>
      </sheetData>
      <sheetData sheetId="30">
        <row r="2">
          <cell r="A2" t="str">
            <v>1M USD LIBOR</v>
          </cell>
          <cell r="B2">
            <v>0.0022994</v>
          </cell>
        </row>
        <row r="3">
          <cell r="A3" t="str">
            <v>3M EURIBOR</v>
          </cell>
          <cell r="B3">
            <v>0.01531</v>
          </cell>
        </row>
        <row r="4">
          <cell r="A4" t="str">
            <v>3M GBP LIBOR</v>
          </cell>
          <cell r="B4">
            <v>0.0092188</v>
          </cell>
        </row>
        <row r="5">
          <cell r="A5" t="str">
            <v>3M USD LIBOR</v>
          </cell>
          <cell r="B5">
            <v>0.0035022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5"/>
  <sheetViews>
    <sheetView tabSelected="1" view="pageLayout" workbookViewId="0" topLeftCell="A1">
      <selection activeCell="B25" sqref="B25"/>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9"/>
      <c r="B1" s="20"/>
      <c r="C1" s="20"/>
      <c r="D1" s="20"/>
      <c r="E1" s="21"/>
      <c r="F1" s="22"/>
      <c r="G1" s="23"/>
      <c r="H1" s="23"/>
      <c r="I1" s="24"/>
      <c r="J1" s="24"/>
      <c r="K1" s="24"/>
      <c r="L1" s="24"/>
      <c r="M1" s="22"/>
      <c r="N1" s="22"/>
      <c r="O1" s="22"/>
      <c r="P1" s="24"/>
      <c r="Q1" s="25"/>
      <c r="R1" s="7"/>
    </row>
    <row r="2" spans="1:18" s="164" customFormat="1" ht="12.75">
      <c r="A2" s="22"/>
      <c r="B2" s="162"/>
      <c r="C2" s="20"/>
      <c r="D2" s="20"/>
      <c r="E2" s="22"/>
      <c r="F2" s="22"/>
      <c r="G2" s="23"/>
      <c r="H2" s="27"/>
      <c r="I2" s="24"/>
      <c r="J2" s="24"/>
      <c r="K2" s="24"/>
      <c r="L2" s="24"/>
      <c r="M2" s="22"/>
      <c r="N2" s="22"/>
      <c r="O2" s="22"/>
      <c r="P2" s="22"/>
      <c r="Q2" s="22"/>
      <c r="R2" s="163"/>
    </row>
    <row r="3" spans="1:18" s="164" customFormat="1" ht="12.75">
      <c r="A3" s="22"/>
      <c r="B3" s="165"/>
      <c r="C3" s="166"/>
      <c r="D3" s="166"/>
      <c r="E3" s="167"/>
      <c r="F3" s="22"/>
      <c r="G3" s="168"/>
      <c r="H3" s="27"/>
      <c r="I3" s="24"/>
      <c r="J3" s="24"/>
      <c r="K3" s="24"/>
      <c r="L3" s="24"/>
      <c r="M3" s="22"/>
      <c r="N3" s="22"/>
      <c r="O3" s="22"/>
      <c r="P3" s="22"/>
      <c r="Q3" s="22"/>
      <c r="R3" s="163"/>
    </row>
    <row r="4" spans="1:18" s="164" customFormat="1" ht="12.75">
      <c r="A4" s="22"/>
      <c r="B4" s="169"/>
      <c r="C4" s="166"/>
      <c r="D4" s="166"/>
      <c r="E4" s="170"/>
      <c r="F4" s="22"/>
      <c r="G4" s="23"/>
      <c r="H4" s="27"/>
      <c r="I4" s="24"/>
      <c r="J4" s="24"/>
      <c r="K4" s="24"/>
      <c r="L4" s="24"/>
      <c r="M4" s="22"/>
      <c r="N4" s="22"/>
      <c r="O4" s="22"/>
      <c r="P4" s="22"/>
      <c r="Q4" s="22"/>
      <c r="R4" s="163"/>
    </row>
    <row r="5" spans="1:18" s="164" customFormat="1" ht="12.75">
      <c r="A5" s="22"/>
      <c r="B5" s="165"/>
      <c r="C5" s="26"/>
      <c r="D5" s="26"/>
      <c r="E5" s="170"/>
      <c r="F5" s="22"/>
      <c r="G5" s="23"/>
      <c r="H5" s="27"/>
      <c r="I5" s="24"/>
      <c r="J5" s="24"/>
      <c r="K5" s="24"/>
      <c r="L5" s="24"/>
      <c r="M5" s="22"/>
      <c r="N5" s="22"/>
      <c r="O5" s="22"/>
      <c r="P5" s="22"/>
      <c r="Q5" s="22"/>
      <c r="R5" s="163"/>
    </row>
    <row r="6" spans="1:18" s="164" customFormat="1" ht="12.75">
      <c r="A6" s="22"/>
      <c r="B6" s="169"/>
      <c r="C6" s="26"/>
      <c r="D6" s="26"/>
      <c r="E6" s="170"/>
      <c r="F6" s="22"/>
      <c r="G6" s="23"/>
      <c r="H6" s="168"/>
      <c r="I6" s="24"/>
      <c r="J6" s="24"/>
      <c r="K6" s="24"/>
      <c r="L6" s="24"/>
      <c r="M6" s="22"/>
      <c r="N6" s="22"/>
      <c r="O6" s="22"/>
      <c r="P6" s="22"/>
      <c r="Q6" s="22"/>
      <c r="R6" s="163"/>
    </row>
    <row r="7" spans="1:18" s="164" customFormat="1" ht="12.75">
      <c r="A7" s="22"/>
      <c r="B7" s="162"/>
      <c r="C7" s="26"/>
      <c r="D7" s="26"/>
      <c r="E7" s="22"/>
      <c r="F7" s="22"/>
      <c r="G7" s="23"/>
      <c r="H7" s="27"/>
      <c r="I7" s="24"/>
      <c r="J7" s="24"/>
      <c r="K7" s="24"/>
      <c r="L7" s="24"/>
      <c r="M7" s="22"/>
      <c r="N7" s="22"/>
      <c r="O7" s="22"/>
      <c r="P7" s="22"/>
      <c r="Q7" s="22"/>
      <c r="R7" s="163"/>
    </row>
    <row r="8" spans="1:18" s="164" customFormat="1" ht="12.75">
      <c r="A8" s="22"/>
      <c r="B8" s="162"/>
      <c r="C8" s="26"/>
      <c r="D8" s="26"/>
      <c r="E8" s="22"/>
      <c r="F8" s="22"/>
      <c r="G8" s="23"/>
      <c r="H8" s="27"/>
      <c r="I8" s="24"/>
      <c r="J8" s="24"/>
      <c r="K8" s="24"/>
      <c r="L8" s="24"/>
      <c r="M8" s="22"/>
      <c r="N8" s="22"/>
      <c r="O8" s="22"/>
      <c r="P8" s="22"/>
      <c r="Q8" s="22"/>
      <c r="R8" s="163"/>
    </row>
    <row r="9" spans="1:18" s="164" customFormat="1" ht="12.75">
      <c r="A9" s="22"/>
      <c r="B9" s="162"/>
      <c r="C9" s="26"/>
      <c r="D9" s="26"/>
      <c r="E9" s="22"/>
      <c r="F9" s="22"/>
      <c r="G9" s="23"/>
      <c r="H9" s="27"/>
      <c r="I9" s="24"/>
      <c r="J9" s="24"/>
      <c r="K9" s="24"/>
      <c r="L9" s="24"/>
      <c r="M9" s="22"/>
      <c r="N9" s="22"/>
      <c r="O9" s="22"/>
      <c r="P9" s="22"/>
      <c r="Q9" s="22"/>
      <c r="R9" s="163"/>
    </row>
    <row r="10" spans="1:18" s="164" customFormat="1" ht="12.75">
      <c r="A10" s="22"/>
      <c r="B10" s="162"/>
      <c r="C10" s="26"/>
      <c r="D10" s="26"/>
      <c r="E10" s="22"/>
      <c r="F10" s="22"/>
      <c r="G10" s="23"/>
      <c r="H10" s="27"/>
      <c r="I10" s="24"/>
      <c r="J10" s="24"/>
      <c r="K10" s="24"/>
      <c r="L10" s="24"/>
      <c r="M10" s="22"/>
      <c r="N10" s="22"/>
      <c r="O10" s="22"/>
      <c r="P10" s="22"/>
      <c r="Q10" s="22"/>
      <c r="R10" s="163"/>
    </row>
    <row r="11" spans="1:18" s="164" customFormat="1" ht="12.75">
      <c r="A11" s="22"/>
      <c r="B11" s="162"/>
      <c r="C11" s="26"/>
      <c r="D11" s="26"/>
      <c r="E11" s="22"/>
      <c r="F11" s="22"/>
      <c r="G11" s="23"/>
      <c r="H11" s="27"/>
      <c r="I11" s="24"/>
      <c r="J11" s="24"/>
      <c r="K11" s="24"/>
      <c r="L11" s="24"/>
      <c r="M11" s="22"/>
      <c r="N11" s="22"/>
      <c r="O11" s="22"/>
      <c r="P11" s="22"/>
      <c r="Q11" s="22"/>
      <c r="R11" s="163"/>
    </row>
    <row r="12" spans="1:18" s="164" customFormat="1" ht="12.75">
      <c r="A12" s="22"/>
      <c r="B12" s="162"/>
      <c r="C12" s="26"/>
      <c r="D12" s="26"/>
      <c r="E12" s="22"/>
      <c r="F12" s="22"/>
      <c r="G12" s="23"/>
      <c r="H12" s="27"/>
      <c r="I12" s="24"/>
      <c r="J12" s="24"/>
      <c r="K12" s="24"/>
      <c r="L12" s="24"/>
      <c r="M12" s="22"/>
      <c r="N12" s="22"/>
      <c r="O12" s="22"/>
      <c r="P12" s="22"/>
      <c r="Q12" s="22"/>
      <c r="R12" s="163"/>
    </row>
    <row r="13" spans="1:18" s="164" customFormat="1" ht="12.75">
      <c r="A13" s="22"/>
      <c r="B13" s="162"/>
      <c r="C13" s="26"/>
      <c r="D13" s="26"/>
      <c r="E13" s="22"/>
      <c r="F13" s="22"/>
      <c r="G13" s="23"/>
      <c r="H13" s="27"/>
      <c r="I13" s="24"/>
      <c r="J13" s="24"/>
      <c r="K13" s="24"/>
      <c r="L13" s="24"/>
      <c r="M13" s="22"/>
      <c r="N13" s="22"/>
      <c r="O13" s="22"/>
      <c r="P13" s="22"/>
      <c r="Q13" s="22"/>
      <c r="R13" s="163"/>
    </row>
    <row r="14" spans="1:18" s="164" customFormat="1" ht="12.75">
      <c r="A14" s="22"/>
      <c r="B14" s="26"/>
      <c r="C14" s="26"/>
      <c r="D14" s="26"/>
      <c r="E14" s="22"/>
      <c r="F14" s="22"/>
      <c r="G14" s="23"/>
      <c r="H14" s="27"/>
      <c r="I14" s="24"/>
      <c r="J14" s="24"/>
      <c r="K14" s="24"/>
      <c r="L14" s="24"/>
      <c r="M14" s="22"/>
      <c r="N14" s="22"/>
      <c r="O14" s="22"/>
      <c r="P14" s="24"/>
      <c r="Q14" s="24"/>
      <c r="R14" s="163"/>
    </row>
    <row r="15" spans="1:18" ht="12.75">
      <c r="A15" s="28"/>
      <c r="B15" s="29" t="s">
        <v>0</v>
      </c>
      <c r="C15" s="30"/>
      <c r="D15" s="30"/>
      <c r="E15" s="31">
        <v>40816</v>
      </c>
      <c r="F15" s="32"/>
      <c r="G15" s="33"/>
      <c r="H15" s="27"/>
      <c r="I15" s="27"/>
      <c r="J15" s="27"/>
      <c r="K15" s="27"/>
      <c r="L15" s="27"/>
      <c r="M15" s="27"/>
      <c r="N15" s="27"/>
      <c r="O15" s="27"/>
      <c r="P15" s="34"/>
      <c r="Q15" s="35"/>
      <c r="R15" s="12"/>
    </row>
    <row r="16" spans="1:18" ht="12.75">
      <c r="A16" s="28"/>
      <c r="B16" s="36" t="s">
        <v>1</v>
      </c>
      <c r="C16" s="37"/>
      <c r="D16" s="37"/>
      <c r="E16" s="38" t="s">
        <v>460</v>
      </c>
      <c r="F16" s="32"/>
      <c r="G16" s="32"/>
      <c r="H16" s="27"/>
      <c r="I16" s="27"/>
      <c r="J16" s="27"/>
      <c r="K16" s="27"/>
      <c r="L16" s="27"/>
      <c r="M16" s="27"/>
      <c r="N16" s="27"/>
      <c r="O16" s="27"/>
      <c r="P16" s="34"/>
      <c r="Q16" s="35"/>
      <c r="R16" s="12"/>
    </row>
    <row r="17" spans="1:18" ht="12.75">
      <c r="A17" s="28"/>
      <c r="B17" s="36" t="s">
        <v>2</v>
      </c>
      <c r="C17" s="37"/>
      <c r="D17" s="37"/>
      <c r="E17" s="38">
        <v>40819</v>
      </c>
      <c r="F17" s="32"/>
      <c r="G17" s="32"/>
      <c r="H17" s="27"/>
      <c r="I17" s="27"/>
      <c r="J17" s="27"/>
      <c r="K17" s="27"/>
      <c r="L17" s="27"/>
      <c r="M17" s="27"/>
      <c r="N17" s="27"/>
      <c r="O17" s="27"/>
      <c r="P17" s="34"/>
      <c r="Q17" s="35"/>
      <c r="R17" s="12"/>
    </row>
    <row r="18" spans="1:18" ht="12.75">
      <c r="A18" s="28"/>
      <c r="B18" s="39"/>
      <c r="C18" s="40"/>
      <c r="D18" s="40"/>
      <c r="E18" s="41"/>
      <c r="F18" s="22"/>
      <c r="G18" s="22"/>
      <c r="H18" s="22"/>
      <c r="I18" s="27"/>
      <c r="J18" s="27"/>
      <c r="K18" s="27"/>
      <c r="L18" s="27"/>
      <c r="M18" s="27"/>
      <c r="N18" s="27"/>
      <c r="O18" s="27"/>
      <c r="P18" s="34"/>
      <c r="Q18" s="35"/>
      <c r="R18" s="12"/>
    </row>
    <row r="19" spans="1:18" ht="12.75">
      <c r="A19" s="19"/>
      <c r="B19" s="26"/>
      <c r="C19" s="26"/>
      <c r="D19" s="26"/>
      <c r="E19" s="22"/>
      <c r="F19" s="22"/>
      <c r="G19" s="23"/>
      <c r="H19" s="23"/>
      <c r="I19" s="24"/>
      <c r="J19" s="24"/>
      <c r="K19" s="24"/>
      <c r="L19" s="24"/>
      <c r="M19" s="22"/>
      <c r="N19" s="22"/>
      <c r="O19" s="22"/>
      <c r="P19" s="24"/>
      <c r="Q19" s="25"/>
      <c r="R19" s="7"/>
    </row>
    <row r="20" spans="1:18" ht="28.5" customHeight="1">
      <c r="A20" s="19"/>
      <c r="B20" s="751" t="s">
        <v>9</v>
      </c>
      <c r="C20" s="751"/>
      <c r="D20" s="751"/>
      <c r="E20" s="751"/>
      <c r="F20" s="751"/>
      <c r="G20" s="751"/>
      <c r="H20" s="751"/>
      <c r="I20" s="751"/>
      <c r="J20" s="751"/>
      <c r="K20" s="751"/>
      <c r="L20" s="751"/>
      <c r="M20" s="751"/>
      <c r="N20" s="751"/>
      <c r="O20" s="751"/>
      <c r="P20" s="751"/>
      <c r="Q20" s="751"/>
      <c r="R20" s="7"/>
    </row>
    <row r="21" spans="1:18" ht="12.75">
      <c r="A21" s="19"/>
      <c r="B21" s="26"/>
      <c r="C21" s="26"/>
      <c r="D21" s="26"/>
      <c r="E21" s="22"/>
      <c r="F21" s="22"/>
      <c r="G21" s="23"/>
      <c r="H21" s="23"/>
      <c r="I21" s="24"/>
      <c r="J21" s="24"/>
      <c r="K21" s="24"/>
      <c r="L21" s="24"/>
      <c r="M21" s="22"/>
      <c r="N21" s="22"/>
      <c r="O21" s="22"/>
      <c r="P21" s="24"/>
      <c r="Q21" s="25"/>
      <c r="R21" s="7"/>
    </row>
    <row r="22" spans="1:18" ht="66.75" customHeight="1">
      <c r="A22" s="19"/>
      <c r="B22" s="752" t="s">
        <v>3</v>
      </c>
      <c r="C22" s="752"/>
      <c r="D22" s="752"/>
      <c r="E22" s="752"/>
      <c r="F22" s="752"/>
      <c r="G22" s="752"/>
      <c r="H22" s="752"/>
      <c r="I22" s="752"/>
      <c r="J22" s="752"/>
      <c r="K22" s="752"/>
      <c r="L22" s="752"/>
      <c r="M22" s="752"/>
      <c r="N22" s="752"/>
      <c r="O22" s="752"/>
      <c r="P22" s="752"/>
      <c r="Q22" s="752"/>
      <c r="R22" s="7"/>
    </row>
    <row r="23" spans="1:18" ht="12.75">
      <c r="A23" s="19"/>
      <c r="B23" s="42"/>
      <c r="C23" s="42"/>
      <c r="D23" s="42"/>
      <c r="E23" s="22"/>
      <c r="F23" s="22"/>
      <c r="G23" s="42"/>
      <c r="H23" s="42"/>
      <c r="I23" s="42"/>
      <c r="J23" s="42"/>
      <c r="K23" s="42"/>
      <c r="L23" s="42"/>
      <c r="M23" s="42"/>
      <c r="N23" s="42"/>
      <c r="O23" s="42"/>
      <c r="P23" s="24"/>
      <c r="Q23" s="25"/>
      <c r="R23" s="7"/>
    </row>
    <row r="24" spans="1:18" ht="12.75" customHeight="1">
      <c r="A24" s="19"/>
      <c r="B24" s="750"/>
      <c r="C24" s="750"/>
      <c r="D24" s="750"/>
      <c r="E24" s="750"/>
      <c r="F24" s="750"/>
      <c r="G24" s="750"/>
      <c r="H24" s="750"/>
      <c r="I24" s="750"/>
      <c r="J24" s="750"/>
      <c r="K24" s="750"/>
      <c r="L24" s="750"/>
      <c r="M24" s="750"/>
      <c r="N24" s="750"/>
      <c r="O24" s="750"/>
      <c r="P24" s="750"/>
      <c r="Q24" s="750"/>
      <c r="R24" s="7"/>
    </row>
    <row r="25" spans="1:18" ht="12.75">
      <c r="A25" s="19"/>
      <c r="B25" s="750"/>
      <c r="C25" s="750"/>
      <c r="D25" s="750"/>
      <c r="E25" s="750"/>
      <c r="F25" s="750"/>
      <c r="G25" s="750"/>
      <c r="H25" s="750"/>
      <c r="I25" s="750"/>
      <c r="J25" s="750"/>
      <c r="K25" s="750"/>
      <c r="L25" s="750"/>
      <c r="M25" s="750"/>
      <c r="N25" s="750"/>
      <c r="O25" s="750"/>
      <c r="P25" s="750"/>
      <c r="Q25" s="750"/>
      <c r="R25" s="7"/>
    </row>
    <row r="26" spans="1:18" ht="12.75">
      <c r="A26" s="19"/>
      <c r="B26" s="753" t="s">
        <v>4</v>
      </c>
      <c r="C26" s="753"/>
      <c r="D26" s="42"/>
      <c r="E26" s="22"/>
      <c r="F26" s="22"/>
      <c r="G26" s="42"/>
      <c r="H26" s="42"/>
      <c r="I26" s="42"/>
      <c r="J26" s="42"/>
      <c r="K26" s="42"/>
      <c r="L26" s="42"/>
      <c r="M26" s="42"/>
      <c r="N26" s="42"/>
      <c r="O26" s="42"/>
      <c r="P26" s="24"/>
      <c r="Q26" s="25"/>
      <c r="R26" s="7"/>
    </row>
    <row r="27" spans="1:18" ht="12.75">
      <c r="A27" s="19"/>
      <c r="B27" s="22"/>
      <c r="C27" s="22"/>
      <c r="D27" s="22"/>
      <c r="E27" s="22"/>
      <c r="F27" s="22"/>
      <c r="G27" s="22"/>
      <c r="H27" s="22"/>
      <c r="I27" s="22"/>
      <c r="J27" s="22"/>
      <c r="K27" s="22"/>
      <c r="L27" s="22"/>
      <c r="M27" s="22"/>
      <c r="N27" s="22"/>
      <c r="O27" s="22"/>
      <c r="P27" s="24"/>
      <c r="Q27" s="25"/>
      <c r="R27" s="7"/>
    </row>
    <row r="28" spans="1:18" ht="12.75">
      <c r="A28" s="19"/>
      <c r="B28" s="22" t="s">
        <v>5</v>
      </c>
      <c r="C28" s="22"/>
      <c r="D28" s="22"/>
      <c r="E28" s="22"/>
      <c r="F28" s="22"/>
      <c r="G28" s="22"/>
      <c r="H28" s="22"/>
      <c r="I28" s="22"/>
      <c r="J28" s="22"/>
      <c r="K28" s="22"/>
      <c r="L28" s="22"/>
      <c r="M28" s="22"/>
      <c r="N28" s="22"/>
      <c r="O28" s="22"/>
      <c r="P28" s="24"/>
      <c r="Q28" s="25"/>
      <c r="R28" s="7"/>
    </row>
    <row r="29" spans="1:18" ht="12.75">
      <c r="A29" s="19"/>
      <c r="B29" s="43"/>
      <c r="C29" s="43"/>
      <c r="D29" s="44"/>
      <c r="E29" s="43"/>
      <c r="F29" s="22"/>
      <c r="G29" s="22"/>
      <c r="H29" s="22"/>
      <c r="I29" s="22"/>
      <c r="J29" s="22"/>
      <c r="K29" s="22"/>
      <c r="L29" s="22"/>
      <c r="M29" s="22"/>
      <c r="N29" s="22"/>
      <c r="O29" s="22"/>
      <c r="P29" s="24"/>
      <c r="Q29" s="25"/>
      <c r="R29" s="7"/>
    </row>
    <row r="30" spans="1:18" ht="12.75">
      <c r="A30" s="19"/>
      <c r="B30" s="42"/>
      <c r="C30" s="44"/>
      <c r="D30" s="44"/>
      <c r="E30" s="22"/>
      <c r="F30" s="22"/>
      <c r="G30" s="22"/>
      <c r="H30" s="22"/>
      <c r="I30" s="22"/>
      <c r="J30" s="22"/>
      <c r="K30" s="22"/>
      <c r="L30" s="22"/>
      <c r="M30" s="22"/>
      <c r="N30" s="22"/>
      <c r="O30" s="22"/>
      <c r="P30" s="24"/>
      <c r="Q30" s="25"/>
      <c r="R30" s="7"/>
    </row>
    <row r="31" spans="1:18" ht="12.75">
      <c r="A31" s="19"/>
      <c r="B31" s="43" t="s">
        <v>6</v>
      </c>
      <c r="C31" s="28" t="s">
        <v>7</v>
      </c>
      <c r="D31" s="205" t="s">
        <v>8</v>
      </c>
      <c r="E31" s="45"/>
      <c r="F31" s="45"/>
      <c r="G31" s="46"/>
      <c r="H31" s="46"/>
      <c r="I31" s="22"/>
      <c r="J31" s="22"/>
      <c r="K31" s="22"/>
      <c r="L31" s="22"/>
      <c r="M31" s="22"/>
      <c r="N31" s="22"/>
      <c r="O31" s="22"/>
      <c r="P31" s="24"/>
      <c r="Q31" s="25"/>
      <c r="R31" s="7"/>
    </row>
    <row r="32" spans="1:18" ht="12.75">
      <c r="A32" s="19"/>
      <c r="B32" s="42"/>
      <c r="C32" s="43"/>
      <c r="D32" s="44"/>
      <c r="E32" s="45"/>
      <c r="F32" s="45"/>
      <c r="G32" s="46"/>
      <c r="H32" s="46"/>
      <c r="I32" s="22"/>
      <c r="J32" s="22"/>
      <c r="K32" s="22"/>
      <c r="L32" s="22"/>
      <c r="M32" s="22"/>
      <c r="N32" s="22"/>
      <c r="O32" s="22"/>
      <c r="P32" s="24"/>
      <c r="Q32" s="25"/>
      <c r="R32" s="7"/>
    </row>
    <row r="33" spans="1:18" ht="12">
      <c r="A33" s="2"/>
      <c r="B33" s="13"/>
      <c r="C33" s="13"/>
      <c r="D33" s="13"/>
      <c r="E33" s="4"/>
      <c r="F33" s="17"/>
      <c r="G33" s="8"/>
      <c r="H33" s="8"/>
      <c r="I33" s="4"/>
      <c r="J33" s="4"/>
      <c r="K33" s="4"/>
      <c r="L33" s="4"/>
      <c r="M33" s="4"/>
      <c r="N33" s="4"/>
      <c r="O33" s="4"/>
      <c r="P33" s="5"/>
      <c r="Q33" s="6"/>
      <c r="R33" s="7"/>
    </row>
    <row r="34" spans="1:18" ht="12">
      <c r="A34" s="2"/>
      <c r="B34" s="13"/>
      <c r="C34" s="15"/>
      <c r="D34" s="13"/>
      <c r="E34" s="17"/>
      <c r="F34" s="17"/>
      <c r="G34" s="16"/>
      <c r="H34" s="4"/>
      <c r="I34" s="4"/>
      <c r="J34" s="4"/>
      <c r="K34" s="4"/>
      <c r="L34" s="4"/>
      <c r="M34" s="4"/>
      <c r="N34" s="4"/>
      <c r="O34" s="4"/>
      <c r="P34" s="5"/>
      <c r="Q34" s="6"/>
      <c r="R34" s="7"/>
    </row>
    <row r="35" spans="1:18" ht="12">
      <c r="A35" s="9"/>
      <c r="B35" s="15"/>
      <c r="C35" s="15"/>
      <c r="D35" s="16"/>
      <c r="E35" s="4"/>
      <c r="F35" s="4"/>
      <c r="G35" s="4"/>
      <c r="H35" s="4"/>
      <c r="I35" s="4"/>
      <c r="J35" s="4"/>
      <c r="K35" s="4"/>
      <c r="L35" s="4"/>
      <c r="M35" s="8"/>
      <c r="N35" s="8"/>
      <c r="O35" s="8"/>
      <c r="P35" s="10"/>
      <c r="Q35" s="11"/>
      <c r="R35" s="12"/>
    </row>
  </sheetData>
  <sheetProtection/>
  <mergeCells count="3">
    <mergeCell ref="B20:Q20"/>
    <mergeCell ref="B22:Q22"/>
    <mergeCell ref="B26:C26"/>
  </mergeCells>
  <hyperlinks>
    <hyperlink ref="D27" r:id="rId1" display="mailto:Thomas.Ranger@alliance-leicester.co.uk"/>
    <hyperlink ref="D33" r:id="rId2" display="mailto:Thomas.Ranger@alliance-leicester.co.uk"/>
    <hyperlink ref="D31" r:id="rId3" display="MBF@santand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September 2011</oddHeader>
    <oddFooter>&amp;CPage 1</oddFooter>
  </headerFooter>
  <drawing r:id="rId4"/>
</worksheet>
</file>

<file path=xl/worksheets/sheet10.xml><?xml version="1.0" encoding="utf-8"?>
<worksheet xmlns="http://schemas.openxmlformats.org/spreadsheetml/2006/main" xmlns:r="http://schemas.openxmlformats.org/officeDocument/2006/relationships">
  <sheetPr>
    <pageSetUpPr fitToPage="1"/>
  </sheetPr>
  <dimension ref="A2:R64"/>
  <sheetViews>
    <sheetView view="pageLayout" workbookViewId="0" topLeftCell="A81">
      <selection activeCell="A8" sqref="A8:A17"/>
    </sheetView>
  </sheetViews>
  <sheetFormatPr defaultColWidth="9.140625" defaultRowHeight="12"/>
  <cols>
    <col min="1" max="1" width="51.28125" style="494" customWidth="1"/>
    <col min="2" max="2" width="15.140625" style="494" bestFit="1" customWidth="1"/>
    <col min="3" max="3" width="17.421875" style="494" customWidth="1"/>
    <col min="4" max="4" width="17.7109375" style="494" bestFit="1" customWidth="1"/>
    <col min="5" max="5" width="17.7109375" style="494" customWidth="1"/>
    <col min="6" max="6" width="15.57421875" style="494" customWidth="1"/>
    <col min="7" max="7" width="15.00390625" style="494" customWidth="1"/>
    <col min="8" max="8" width="13.57421875" style="494" bestFit="1" customWidth="1"/>
    <col min="9" max="9" width="15.140625" style="494" bestFit="1" customWidth="1"/>
    <col min="10" max="11" width="9.421875" style="494" bestFit="1" customWidth="1"/>
    <col min="12" max="13" width="15.421875" style="494" bestFit="1" customWidth="1"/>
    <col min="14" max="14" width="13.00390625" style="494" bestFit="1" customWidth="1"/>
    <col min="15" max="15" width="10.421875" style="494" bestFit="1" customWidth="1"/>
    <col min="16" max="16" width="9.7109375" style="494" customWidth="1"/>
    <col min="17" max="17" width="10.00390625" style="494" customWidth="1"/>
    <col min="18" max="18" width="9.8515625" style="494" bestFit="1" customWidth="1"/>
    <col min="19" max="16384" width="9.140625" style="494" customWidth="1"/>
  </cols>
  <sheetData>
    <row r="2" spans="1:18" ht="12.75" thickBot="1">
      <c r="A2" s="598" t="s">
        <v>129</v>
      </c>
      <c r="B2" s="599"/>
      <c r="C2" s="600"/>
      <c r="D2" s="601"/>
      <c r="E2" s="601"/>
      <c r="F2" s="601"/>
      <c r="G2" s="601"/>
      <c r="H2" s="601"/>
      <c r="I2" s="601"/>
      <c r="J2" s="601"/>
      <c r="K2" s="601"/>
      <c r="L2" s="601"/>
      <c r="M2" s="601"/>
      <c r="N2" s="601"/>
      <c r="O2" s="601"/>
      <c r="P2" s="601"/>
      <c r="Q2" s="602"/>
      <c r="R2" s="602"/>
    </row>
    <row r="3" spans="1:17" ht="12">
      <c r="A3" s="603"/>
      <c r="B3" s="604"/>
      <c r="C3" s="605"/>
      <c r="D3" s="606"/>
      <c r="E3" s="604"/>
      <c r="F3" s="606"/>
      <c r="G3" s="606"/>
      <c r="H3" s="606"/>
      <c r="I3" s="606"/>
      <c r="J3" s="606"/>
      <c r="K3" s="606"/>
      <c r="L3" s="606"/>
      <c r="M3" s="606"/>
      <c r="N3" s="606"/>
      <c r="O3" s="606"/>
      <c r="P3" s="606"/>
      <c r="Q3" s="606"/>
    </row>
    <row r="4" spans="1:17" ht="12">
      <c r="A4" s="607" t="s">
        <v>130</v>
      </c>
      <c r="B4" s="608">
        <v>40752</v>
      </c>
      <c r="C4" s="606"/>
      <c r="D4" s="609" t="s">
        <v>308</v>
      </c>
      <c r="E4" s="606"/>
      <c r="F4" s="606"/>
      <c r="G4" s="606"/>
      <c r="H4" s="606"/>
      <c r="I4" s="606"/>
      <c r="J4" s="606"/>
      <c r="K4" s="606"/>
      <c r="L4" s="606"/>
      <c r="M4" s="606"/>
      <c r="N4" s="606"/>
      <c r="O4" s="606"/>
      <c r="P4" s="606"/>
      <c r="Q4" s="606"/>
    </row>
    <row r="5" spans="1:17" ht="12.75" thickBot="1">
      <c r="A5" s="610"/>
      <c r="B5" s="610"/>
      <c r="C5" s="610"/>
      <c r="D5" s="603"/>
      <c r="E5" s="610"/>
      <c r="F5" s="610"/>
      <c r="G5" s="610"/>
      <c r="H5" s="610"/>
      <c r="I5" s="610"/>
      <c r="J5" s="610"/>
      <c r="K5" s="610"/>
      <c r="L5" s="610"/>
      <c r="M5" s="610"/>
      <c r="N5" s="610"/>
      <c r="O5" s="610"/>
      <c r="P5" s="610"/>
      <c r="Q5" s="610"/>
    </row>
    <row r="6" spans="1:18" ht="36.75" thickBot="1">
      <c r="A6" s="611" t="s">
        <v>309</v>
      </c>
      <c r="B6" s="611" t="s">
        <v>131</v>
      </c>
      <c r="C6" s="612" t="s">
        <v>524</v>
      </c>
      <c r="D6" s="612" t="s">
        <v>523</v>
      </c>
      <c r="E6" s="611" t="s">
        <v>132</v>
      </c>
      <c r="F6" s="611" t="s">
        <v>133</v>
      </c>
      <c r="G6" s="611" t="s">
        <v>134</v>
      </c>
      <c r="H6" s="611" t="s">
        <v>135</v>
      </c>
      <c r="I6" s="611" t="s">
        <v>136</v>
      </c>
      <c r="J6" s="611" t="s">
        <v>137</v>
      </c>
      <c r="K6" s="611" t="s">
        <v>138</v>
      </c>
      <c r="L6" s="611" t="s">
        <v>139</v>
      </c>
      <c r="M6" s="611" t="s">
        <v>140</v>
      </c>
      <c r="N6" s="611" t="s">
        <v>141</v>
      </c>
      <c r="O6" s="611" t="s">
        <v>142</v>
      </c>
      <c r="P6" s="611" t="s">
        <v>143</v>
      </c>
      <c r="Q6" s="611" t="s">
        <v>144</v>
      </c>
      <c r="R6" s="611" t="s">
        <v>205</v>
      </c>
    </row>
    <row r="7" spans="1:18" ht="12">
      <c r="A7" s="613"/>
      <c r="B7" s="614"/>
      <c r="C7" s="615"/>
      <c r="D7" s="614"/>
      <c r="E7" s="614"/>
      <c r="F7" s="615"/>
      <c r="G7" s="616"/>
      <c r="H7" s="617"/>
      <c r="I7" s="618"/>
      <c r="J7" s="619"/>
      <c r="K7" s="620"/>
      <c r="L7" s="621"/>
      <c r="M7" s="622"/>
      <c r="N7" s="621"/>
      <c r="O7" s="623"/>
      <c r="P7" s="624"/>
      <c r="Q7" s="625"/>
      <c r="R7" s="626"/>
    </row>
    <row r="8" spans="1:18" ht="12">
      <c r="A8" s="716" t="s">
        <v>145</v>
      </c>
      <c r="B8" s="627" t="s">
        <v>310</v>
      </c>
      <c r="C8" s="628" t="s">
        <v>146</v>
      </c>
      <c r="D8" s="629" t="s">
        <v>146</v>
      </c>
      <c r="E8" s="629" t="s">
        <v>147</v>
      </c>
      <c r="F8" s="628">
        <v>0.628</v>
      </c>
      <c r="G8" s="630">
        <v>250000000</v>
      </c>
      <c r="H8" s="631">
        <v>0</v>
      </c>
      <c r="I8" s="630">
        <f>SUM(G8:H8)</f>
        <v>250000000</v>
      </c>
      <c r="J8" s="632" t="s">
        <v>149</v>
      </c>
      <c r="K8" s="633">
        <v>0.0145</v>
      </c>
      <c r="L8" s="530">
        <f>(VLOOKUP(J8,'[2]Rates'!$A$2:$B$5,2,FALSE)+K8)</f>
        <v>0.0180022</v>
      </c>
      <c r="M8" s="634" t="s">
        <v>474</v>
      </c>
      <c r="N8" s="635">
        <v>40896</v>
      </c>
      <c r="O8" s="339">
        <v>1137639.027778</v>
      </c>
      <c r="P8" s="636">
        <v>42614</v>
      </c>
      <c r="Q8" s="637">
        <v>56584</v>
      </c>
      <c r="R8" s="638" t="s">
        <v>207</v>
      </c>
    </row>
    <row r="9" spans="1:18" ht="12">
      <c r="A9" s="716" t="s">
        <v>148</v>
      </c>
      <c r="B9" s="629" t="s">
        <v>311</v>
      </c>
      <c r="C9" s="628" t="s">
        <v>146</v>
      </c>
      <c r="D9" s="629" t="s">
        <v>146</v>
      </c>
      <c r="E9" s="629" t="s">
        <v>147</v>
      </c>
      <c r="F9" s="628">
        <v>0.628</v>
      </c>
      <c r="G9" s="630">
        <v>250000000</v>
      </c>
      <c r="H9" s="631">
        <v>0</v>
      </c>
      <c r="I9" s="630">
        <f aca="true" t="shared" si="0" ref="I9:I17">SUM(G9:H9)</f>
        <v>250000000</v>
      </c>
      <c r="J9" s="632" t="s">
        <v>149</v>
      </c>
      <c r="K9" s="633">
        <v>0.014</v>
      </c>
      <c r="L9" s="530">
        <f>(VLOOKUP(J9,'[2]Rates'!$A$2:$B$5,2,FALSE)+K9)</f>
        <v>0.0175022</v>
      </c>
      <c r="M9" s="634" t="s">
        <v>474</v>
      </c>
      <c r="N9" s="635">
        <v>40896</v>
      </c>
      <c r="O9" s="339">
        <v>1106041.805556</v>
      </c>
      <c r="P9" s="636">
        <v>42614</v>
      </c>
      <c r="Q9" s="637">
        <v>56584</v>
      </c>
      <c r="R9" s="638" t="s">
        <v>207</v>
      </c>
    </row>
    <row r="10" spans="1:18" ht="12">
      <c r="A10" s="716" t="s">
        <v>150</v>
      </c>
      <c r="B10" s="629" t="s">
        <v>312</v>
      </c>
      <c r="C10" s="628" t="s">
        <v>146</v>
      </c>
      <c r="D10" s="629" t="s">
        <v>146</v>
      </c>
      <c r="E10" s="629" t="s">
        <v>147</v>
      </c>
      <c r="F10" s="628">
        <v>0.628</v>
      </c>
      <c r="G10" s="630">
        <v>250000000</v>
      </c>
      <c r="H10" s="631">
        <v>0</v>
      </c>
      <c r="I10" s="630">
        <f t="shared" si="0"/>
        <v>250000000</v>
      </c>
      <c r="J10" s="632" t="s">
        <v>149</v>
      </c>
      <c r="K10" s="633">
        <v>0.0135</v>
      </c>
      <c r="L10" s="530">
        <f>(VLOOKUP(J10,'[2]Rates'!$A$2:$B$5,2,FALSE)+K10)</f>
        <v>0.0170022</v>
      </c>
      <c r="M10" s="634" t="s">
        <v>474</v>
      </c>
      <c r="N10" s="635">
        <v>40896</v>
      </c>
      <c r="O10" s="339">
        <v>1074444.583333</v>
      </c>
      <c r="P10" s="636">
        <v>42614</v>
      </c>
      <c r="Q10" s="637">
        <v>56584</v>
      </c>
      <c r="R10" s="638" t="s">
        <v>207</v>
      </c>
    </row>
    <row r="11" spans="1:18" ht="12">
      <c r="A11" s="716" t="s">
        <v>153</v>
      </c>
      <c r="B11" s="629" t="s">
        <v>313</v>
      </c>
      <c r="C11" s="628" t="s">
        <v>146</v>
      </c>
      <c r="D11" s="629" t="s">
        <v>146</v>
      </c>
      <c r="E11" s="629" t="s">
        <v>147</v>
      </c>
      <c r="F11" s="628">
        <v>0.628</v>
      </c>
      <c r="G11" s="630">
        <v>250000000</v>
      </c>
      <c r="H11" s="631">
        <v>0</v>
      </c>
      <c r="I11" s="630">
        <f t="shared" si="0"/>
        <v>250000000</v>
      </c>
      <c r="J11" s="632" t="s">
        <v>149</v>
      </c>
      <c r="K11" s="633">
        <v>0.013</v>
      </c>
      <c r="L11" s="530">
        <f>(VLOOKUP(J11,'[2]Rates'!$A$2:$B$5,2,FALSE)+K11)</f>
        <v>0.016502199999999998</v>
      </c>
      <c r="M11" s="634" t="s">
        <v>474</v>
      </c>
      <c r="N11" s="635">
        <v>40896</v>
      </c>
      <c r="O11" s="339">
        <v>1042847.361111</v>
      </c>
      <c r="P11" s="636">
        <v>42614</v>
      </c>
      <c r="Q11" s="637">
        <v>56584</v>
      </c>
      <c r="R11" s="638" t="s">
        <v>207</v>
      </c>
    </row>
    <row r="12" spans="1:18" ht="12">
      <c r="A12" s="716" t="s">
        <v>156</v>
      </c>
      <c r="B12" s="629" t="s">
        <v>314</v>
      </c>
      <c r="C12" s="628" t="s">
        <v>146</v>
      </c>
      <c r="D12" s="629" t="s">
        <v>146</v>
      </c>
      <c r="E12" s="629" t="s">
        <v>147</v>
      </c>
      <c r="F12" s="628">
        <v>0.628</v>
      </c>
      <c r="G12" s="630">
        <v>250000000</v>
      </c>
      <c r="H12" s="631">
        <v>0</v>
      </c>
      <c r="I12" s="630">
        <f t="shared" si="0"/>
        <v>250000000</v>
      </c>
      <c r="J12" s="632" t="s">
        <v>149</v>
      </c>
      <c r="K12" s="633">
        <v>0.0145</v>
      </c>
      <c r="L12" s="530">
        <f>(VLOOKUP(J12,'[2]Rates'!$A$2:$B$5,2,FALSE)+K12)</f>
        <v>0.0180022</v>
      </c>
      <c r="M12" s="634" t="s">
        <v>474</v>
      </c>
      <c r="N12" s="635">
        <v>40896</v>
      </c>
      <c r="O12" s="339">
        <v>1137639.027778</v>
      </c>
      <c r="P12" s="636">
        <v>42705</v>
      </c>
      <c r="Q12" s="637">
        <v>56584</v>
      </c>
      <c r="R12" s="638" t="s">
        <v>207</v>
      </c>
    </row>
    <row r="13" spans="1:18" ht="12">
      <c r="A13" s="716" t="s">
        <v>165</v>
      </c>
      <c r="B13" s="629" t="s">
        <v>315</v>
      </c>
      <c r="C13" s="628" t="s">
        <v>146</v>
      </c>
      <c r="D13" s="629" t="s">
        <v>146</v>
      </c>
      <c r="E13" s="629" t="s">
        <v>147</v>
      </c>
      <c r="F13" s="628">
        <v>0.628</v>
      </c>
      <c r="G13" s="630">
        <v>250000000</v>
      </c>
      <c r="H13" s="631">
        <v>0</v>
      </c>
      <c r="I13" s="630">
        <f t="shared" si="0"/>
        <v>250000000</v>
      </c>
      <c r="J13" s="632" t="s">
        <v>149</v>
      </c>
      <c r="K13" s="633">
        <v>0.014</v>
      </c>
      <c r="L13" s="530">
        <f>(VLOOKUP(J13,'[2]Rates'!$A$2:$B$5,2,FALSE)+K13)</f>
        <v>0.0175022</v>
      </c>
      <c r="M13" s="634" t="s">
        <v>474</v>
      </c>
      <c r="N13" s="635">
        <v>40896</v>
      </c>
      <c r="O13" s="339">
        <v>1106041.8055559993</v>
      </c>
      <c r="P13" s="636">
        <v>42705</v>
      </c>
      <c r="Q13" s="637">
        <v>56584</v>
      </c>
      <c r="R13" s="638" t="s">
        <v>207</v>
      </c>
    </row>
    <row r="14" spans="1:18" ht="12">
      <c r="A14" s="716" t="s">
        <v>166</v>
      </c>
      <c r="B14" s="629" t="s">
        <v>316</v>
      </c>
      <c r="C14" s="628" t="s">
        <v>146</v>
      </c>
      <c r="D14" s="629" t="s">
        <v>146</v>
      </c>
      <c r="E14" s="629" t="s">
        <v>147</v>
      </c>
      <c r="F14" s="628">
        <v>0.628</v>
      </c>
      <c r="G14" s="630">
        <v>250000000</v>
      </c>
      <c r="H14" s="631">
        <v>0</v>
      </c>
      <c r="I14" s="630">
        <f t="shared" si="0"/>
        <v>250000000</v>
      </c>
      <c r="J14" s="632" t="s">
        <v>149</v>
      </c>
      <c r="K14" s="633">
        <v>0.0135</v>
      </c>
      <c r="L14" s="530">
        <f>(VLOOKUP(J14,'[2]Rates'!$A$2:$B$5,2,FALSE)+K14)</f>
        <v>0.0170022</v>
      </c>
      <c r="M14" s="634" t="s">
        <v>474</v>
      </c>
      <c r="N14" s="635">
        <v>40896</v>
      </c>
      <c r="O14" s="339">
        <v>1074444.583333</v>
      </c>
      <c r="P14" s="636">
        <v>42705</v>
      </c>
      <c r="Q14" s="637">
        <v>56584</v>
      </c>
      <c r="R14" s="638" t="s">
        <v>207</v>
      </c>
    </row>
    <row r="15" spans="1:18" ht="12">
      <c r="A15" s="716" t="s">
        <v>268</v>
      </c>
      <c r="B15" s="629" t="s">
        <v>317</v>
      </c>
      <c r="C15" s="628" t="s">
        <v>146</v>
      </c>
      <c r="D15" s="629" t="s">
        <v>146</v>
      </c>
      <c r="E15" s="629" t="s">
        <v>147</v>
      </c>
      <c r="F15" s="628">
        <v>0.628</v>
      </c>
      <c r="G15" s="630">
        <v>250000000</v>
      </c>
      <c r="H15" s="631">
        <v>0</v>
      </c>
      <c r="I15" s="630">
        <f t="shared" si="0"/>
        <v>250000000</v>
      </c>
      <c r="J15" s="632" t="s">
        <v>149</v>
      </c>
      <c r="K15" s="633">
        <v>0.013</v>
      </c>
      <c r="L15" s="530">
        <f>(VLOOKUP(J15,'[2]Rates'!$A$2:$B$5,2,FALSE)+K15)</f>
        <v>0.016502199999999998</v>
      </c>
      <c r="M15" s="634" t="s">
        <v>474</v>
      </c>
      <c r="N15" s="635">
        <v>40896</v>
      </c>
      <c r="O15" s="339">
        <v>1042847.361111</v>
      </c>
      <c r="P15" s="636">
        <v>42705</v>
      </c>
      <c r="Q15" s="637">
        <v>56584</v>
      </c>
      <c r="R15" s="638" t="s">
        <v>207</v>
      </c>
    </row>
    <row r="16" spans="1:18" ht="12">
      <c r="A16" s="716" t="s">
        <v>270</v>
      </c>
      <c r="B16" s="629" t="s">
        <v>318</v>
      </c>
      <c r="C16" s="628" t="s">
        <v>146</v>
      </c>
      <c r="D16" s="629" t="s">
        <v>146</v>
      </c>
      <c r="E16" s="629" t="s">
        <v>147</v>
      </c>
      <c r="F16" s="628">
        <v>0.628</v>
      </c>
      <c r="G16" s="630">
        <v>250000000</v>
      </c>
      <c r="H16" s="631">
        <v>0</v>
      </c>
      <c r="I16" s="630">
        <f t="shared" si="0"/>
        <v>250000000</v>
      </c>
      <c r="J16" s="632" t="s">
        <v>149</v>
      </c>
      <c r="K16" s="633">
        <v>0.0125</v>
      </c>
      <c r="L16" s="530">
        <f>(VLOOKUP(J16,'[2]Rates'!$A$2:$B$5,2,FALSE)+K16)</f>
        <v>0.0160022</v>
      </c>
      <c r="M16" s="634" t="s">
        <v>474</v>
      </c>
      <c r="N16" s="635">
        <v>40896</v>
      </c>
      <c r="O16" s="339">
        <v>1011250.138889</v>
      </c>
      <c r="P16" s="636">
        <v>42705</v>
      </c>
      <c r="Q16" s="637">
        <v>56584</v>
      </c>
      <c r="R16" s="638" t="s">
        <v>207</v>
      </c>
    </row>
    <row r="17" spans="1:18" ht="12">
      <c r="A17" s="716" t="s">
        <v>159</v>
      </c>
      <c r="B17" s="629" t="s">
        <v>319</v>
      </c>
      <c r="C17" s="628" t="s">
        <v>276</v>
      </c>
      <c r="D17" s="629" t="s">
        <v>276</v>
      </c>
      <c r="E17" s="629" t="s">
        <v>154</v>
      </c>
      <c r="F17" s="628" t="s">
        <v>240</v>
      </c>
      <c r="G17" s="630">
        <v>255000000</v>
      </c>
      <c r="H17" s="631">
        <v>0</v>
      </c>
      <c r="I17" s="630">
        <f t="shared" si="0"/>
        <v>255000000</v>
      </c>
      <c r="J17" s="632" t="s">
        <v>155</v>
      </c>
      <c r="K17" s="633">
        <v>0.009</v>
      </c>
      <c r="L17" s="530">
        <f>(VLOOKUP(J17,'[2]Rates'!$A$2:$B$5,2,FALSE)+K17)</f>
        <v>0.0182188</v>
      </c>
      <c r="M17" s="634" t="s">
        <v>474</v>
      </c>
      <c r="N17" s="635">
        <v>40896</v>
      </c>
      <c r="O17" s="340">
        <v>1158266.449315</v>
      </c>
      <c r="P17" s="636">
        <v>42705</v>
      </c>
      <c r="Q17" s="637">
        <v>56584</v>
      </c>
      <c r="R17" s="638" t="s">
        <v>207</v>
      </c>
    </row>
    <row r="18" spans="1:18" ht="12.75" thickBot="1">
      <c r="A18" s="639"/>
      <c r="B18" s="640"/>
      <c r="C18" s="641"/>
      <c r="D18" s="640"/>
      <c r="E18" s="640"/>
      <c r="F18" s="641"/>
      <c r="G18" s="640"/>
      <c r="H18" s="641"/>
      <c r="I18" s="640"/>
      <c r="J18" s="641"/>
      <c r="K18" s="642"/>
      <c r="L18" s="643"/>
      <c r="M18" s="640"/>
      <c r="N18" s="641"/>
      <c r="O18" s="644"/>
      <c r="P18" s="641"/>
      <c r="Q18" s="640"/>
      <c r="R18" s="645"/>
    </row>
    <row r="19" spans="1:17" ht="12">
      <c r="A19" s="539" t="s">
        <v>208</v>
      </c>
      <c r="B19" s="606"/>
      <c r="C19" s="606"/>
      <c r="D19" s="606"/>
      <c r="E19" s="606"/>
      <c r="F19" s="646"/>
      <c r="G19" s="628"/>
      <c r="H19" s="628"/>
      <c r="I19" s="628"/>
      <c r="J19" s="628"/>
      <c r="K19" s="628"/>
      <c r="L19" s="647"/>
      <c r="M19" s="647"/>
      <c r="N19" s="648"/>
      <c r="O19" s="649"/>
      <c r="P19" s="606"/>
      <c r="Q19" s="650"/>
    </row>
    <row r="20" spans="1:17" ht="12.75" thickBot="1">
      <c r="A20" s="603"/>
      <c r="B20" s="628"/>
      <c r="C20" s="628"/>
      <c r="D20" s="628"/>
      <c r="E20" s="628"/>
      <c r="F20" s="651"/>
      <c r="G20" s="652"/>
      <c r="H20" s="653"/>
      <c r="I20" s="653"/>
      <c r="J20" s="654"/>
      <c r="K20" s="280"/>
      <c r="L20" s="655"/>
      <c r="M20" s="656"/>
      <c r="N20" s="656"/>
      <c r="O20" s="657"/>
      <c r="P20" s="658"/>
      <c r="Q20" s="659"/>
    </row>
    <row r="21" spans="1:17" ht="12">
      <c r="A21" s="660" t="s">
        <v>320</v>
      </c>
      <c r="B21" s="611" t="s">
        <v>33</v>
      </c>
      <c r="C21" s="661" t="s">
        <v>167</v>
      </c>
      <c r="D21" s="611" t="s">
        <v>168</v>
      </c>
      <c r="E21" s="662" t="s">
        <v>169</v>
      </c>
      <c r="F21" s="651"/>
      <c r="G21" s="663"/>
      <c r="H21" s="653"/>
      <c r="I21" s="653"/>
      <c r="J21" s="654"/>
      <c r="K21" s="280"/>
      <c r="L21" s="655"/>
      <c r="M21" s="656"/>
      <c r="N21" s="656"/>
      <c r="O21" s="657"/>
      <c r="P21" s="658"/>
      <c r="Q21" s="659"/>
    </row>
    <row r="22" spans="1:17" ht="12.75" thickBot="1">
      <c r="A22" s="664"/>
      <c r="B22" s="665" t="s">
        <v>29</v>
      </c>
      <c r="C22" s="666"/>
      <c r="D22" s="665" t="s">
        <v>170</v>
      </c>
      <c r="E22" s="667" t="s">
        <v>171</v>
      </c>
      <c r="F22" s="651"/>
      <c r="G22" s="652"/>
      <c r="H22" s="653"/>
      <c r="I22" s="653"/>
      <c r="J22" s="654"/>
      <c r="K22" s="280"/>
      <c r="L22" s="668"/>
      <c r="M22" s="668"/>
      <c r="N22" s="669"/>
      <c r="O22" s="657"/>
      <c r="P22" s="658"/>
      <c r="Q22" s="659"/>
    </row>
    <row r="23" spans="1:17" ht="12">
      <c r="A23" s="670"/>
      <c r="B23" s="614"/>
      <c r="C23" s="615"/>
      <c r="D23" s="614"/>
      <c r="E23" s="671"/>
      <c r="F23" s="651"/>
      <c r="G23" s="652"/>
      <c r="H23" s="653"/>
      <c r="I23" s="653"/>
      <c r="J23" s="654"/>
      <c r="K23" s="672"/>
      <c r="L23" s="673"/>
      <c r="M23" s="674"/>
      <c r="N23" s="669"/>
      <c r="O23" s="675"/>
      <c r="P23" s="675"/>
      <c r="Q23" s="676"/>
    </row>
    <row r="24" spans="1:17" ht="12">
      <c r="A24" s="670" t="s">
        <v>249</v>
      </c>
      <c r="B24" s="677">
        <f>'[2]GBP CashFlows'!BC19</f>
        <v>156875000</v>
      </c>
      <c r="C24" s="678">
        <f>B24/$B$35</f>
        <v>0.09411323584551931</v>
      </c>
      <c r="D24" s="678">
        <f>$B$33/$B$35</f>
        <v>0.1529808773903262</v>
      </c>
      <c r="E24" s="679">
        <f>D24+$C$38</f>
        <v>0.23396475440569928</v>
      </c>
      <c r="F24" s="680"/>
      <c r="G24" s="652"/>
      <c r="H24" s="652"/>
      <c r="I24" s="652"/>
      <c r="J24" s="652"/>
      <c r="K24" s="280"/>
      <c r="L24" s="655"/>
      <c r="M24" s="656"/>
      <c r="N24" s="656"/>
      <c r="O24" s="652"/>
      <c r="P24" s="675"/>
      <c r="Q24" s="658"/>
    </row>
    <row r="25" spans="1:17" ht="12">
      <c r="A25" s="670" t="s">
        <v>250</v>
      </c>
      <c r="B25" s="677">
        <f>'[2]GBP CashFlows'!BD19</f>
        <v>156875000</v>
      </c>
      <c r="C25" s="678">
        <f aca="true" t="shared" si="1" ref="C25:C33">B25/$B$35</f>
        <v>0.09411323584551931</v>
      </c>
      <c r="D25" s="678">
        <f aca="true" t="shared" si="2" ref="D25:D32">$B$33/$B$35</f>
        <v>0.1529808773903262</v>
      </c>
      <c r="E25" s="679">
        <f aca="true" t="shared" si="3" ref="E25:E32">D25+$C$38</f>
        <v>0.23396475440569928</v>
      </c>
      <c r="F25" s="646"/>
      <c r="G25" s="652"/>
      <c r="H25" s="652"/>
      <c r="I25" s="652"/>
      <c r="J25" s="652"/>
      <c r="K25" s="280"/>
      <c r="L25" s="655"/>
      <c r="M25" s="656"/>
      <c r="N25" s="656"/>
      <c r="O25" s="652"/>
      <c r="P25" s="658"/>
      <c r="Q25" s="658"/>
    </row>
    <row r="26" spans="1:17" ht="12">
      <c r="A26" s="670" t="s">
        <v>251</v>
      </c>
      <c r="B26" s="677">
        <f>'[2]GBP CashFlows'!BE19</f>
        <v>156875000</v>
      </c>
      <c r="C26" s="678">
        <f t="shared" si="1"/>
        <v>0.09411323584551931</v>
      </c>
      <c r="D26" s="678">
        <f t="shared" si="2"/>
        <v>0.1529808773903262</v>
      </c>
      <c r="E26" s="679">
        <f t="shared" si="3"/>
        <v>0.23396475440569928</v>
      </c>
      <c r="F26" s="646"/>
      <c r="G26" s="652"/>
      <c r="H26" s="652"/>
      <c r="I26" s="628"/>
      <c r="J26" s="652"/>
      <c r="K26" s="280"/>
      <c r="L26" s="603"/>
      <c r="M26" s="656"/>
      <c r="N26" s="656"/>
      <c r="O26" s="652"/>
      <c r="P26" s="658"/>
      <c r="Q26" s="658"/>
    </row>
    <row r="27" spans="1:17" ht="12">
      <c r="A27" s="670" t="s">
        <v>252</v>
      </c>
      <c r="B27" s="677">
        <f>'[2]GBP CashFlows'!BF19</f>
        <v>156875000</v>
      </c>
      <c r="C27" s="678">
        <f t="shared" si="1"/>
        <v>0.09411323584551931</v>
      </c>
      <c r="D27" s="678">
        <f t="shared" si="2"/>
        <v>0.1529808773903262</v>
      </c>
      <c r="E27" s="679">
        <f t="shared" si="3"/>
        <v>0.23396475440569928</v>
      </c>
      <c r="F27" s="680"/>
      <c r="G27" s="628"/>
      <c r="H27" s="628"/>
      <c r="I27" s="628"/>
      <c r="J27" s="628"/>
      <c r="K27" s="628"/>
      <c r="L27" s="603"/>
      <c r="M27" s="628"/>
      <c r="N27" s="628"/>
      <c r="O27" s="628"/>
      <c r="P27" s="628"/>
      <c r="Q27" s="628"/>
    </row>
    <row r="28" spans="1:17" ht="12">
      <c r="A28" s="670" t="s">
        <v>253</v>
      </c>
      <c r="B28" s="677">
        <f>'[2]GBP CashFlows'!BG19</f>
        <v>156875000</v>
      </c>
      <c r="C28" s="678">
        <f t="shared" si="1"/>
        <v>0.09411323584551931</v>
      </c>
      <c r="D28" s="678">
        <f t="shared" si="2"/>
        <v>0.1529808773903262</v>
      </c>
      <c r="E28" s="679">
        <f t="shared" si="3"/>
        <v>0.23396475440569928</v>
      </c>
      <c r="F28" s="646"/>
      <c r="G28" s="628"/>
      <c r="H28" s="628"/>
      <c r="I28" s="628"/>
      <c r="J28" s="628"/>
      <c r="K28" s="681"/>
      <c r="L28" s="628"/>
      <c r="M28" s="628"/>
      <c r="N28" s="628"/>
      <c r="O28" s="628"/>
      <c r="P28" s="628"/>
      <c r="Q28" s="628"/>
    </row>
    <row r="29" spans="1:17" ht="12">
      <c r="A29" s="670" t="s">
        <v>254</v>
      </c>
      <c r="B29" s="677">
        <f>'[2]GBP CashFlows'!BH19</f>
        <v>156875000</v>
      </c>
      <c r="C29" s="678">
        <f t="shared" si="1"/>
        <v>0.09411323584551931</v>
      </c>
      <c r="D29" s="678">
        <f t="shared" si="2"/>
        <v>0.1529808773903262</v>
      </c>
      <c r="E29" s="679">
        <f t="shared" si="3"/>
        <v>0.23396475440569928</v>
      </c>
      <c r="F29" s="646"/>
      <c r="G29" s="628"/>
      <c r="H29" s="628"/>
      <c r="I29" s="628"/>
      <c r="J29" s="628"/>
      <c r="K29" s="628"/>
      <c r="L29" s="628"/>
      <c r="M29" s="628"/>
      <c r="N29" s="628"/>
      <c r="O29" s="628"/>
      <c r="P29" s="628"/>
      <c r="Q29" s="628"/>
    </row>
    <row r="30" spans="1:17" ht="12">
      <c r="A30" s="670" t="s">
        <v>255</v>
      </c>
      <c r="B30" s="677">
        <f>'[2]GBP CashFlows'!BI19</f>
        <v>156875000</v>
      </c>
      <c r="C30" s="678">
        <f t="shared" si="1"/>
        <v>0.09411323584551931</v>
      </c>
      <c r="D30" s="678">
        <f t="shared" si="2"/>
        <v>0.1529808773903262</v>
      </c>
      <c r="E30" s="679">
        <f t="shared" si="3"/>
        <v>0.23396475440569928</v>
      </c>
      <c r="F30" s="646"/>
      <c r="G30" s="628"/>
      <c r="H30" s="628"/>
      <c r="I30" s="628"/>
      <c r="J30" s="628"/>
      <c r="K30" s="628"/>
      <c r="L30" s="628"/>
      <c r="M30" s="628"/>
      <c r="N30" s="628"/>
      <c r="O30" s="628"/>
      <c r="P30" s="628"/>
      <c r="Q30" s="628"/>
    </row>
    <row r="31" spans="1:17" ht="12">
      <c r="A31" s="670" t="s">
        <v>280</v>
      </c>
      <c r="B31" s="677">
        <f>'[2]GBP CashFlows'!BJ19</f>
        <v>156875000</v>
      </c>
      <c r="C31" s="678">
        <f t="shared" si="1"/>
        <v>0.09411323584551931</v>
      </c>
      <c r="D31" s="678">
        <f t="shared" si="2"/>
        <v>0.1529808773903262</v>
      </c>
      <c r="E31" s="679">
        <f t="shared" si="3"/>
        <v>0.23396475440569928</v>
      </c>
      <c r="F31" s="646"/>
      <c r="G31" s="628"/>
      <c r="H31" s="628"/>
      <c r="I31" s="628"/>
      <c r="J31" s="628"/>
      <c r="K31" s="628"/>
      <c r="L31" s="628"/>
      <c r="M31" s="628"/>
      <c r="N31" s="628"/>
      <c r="O31" s="628"/>
      <c r="P31" s="628"/>
      <c r="Q31" s="628"/>
    </row>
    <row r="32" spans="1:17" ht="12">
      <c r="A32" s="670" t="s">
        <v>281</v>
      </c>
      <c r="B32" s="677">
        <f>'[2]GBP CashFlows'!BK19</f>
        <v>156875000</v>
      </c>
      <c r="C32" s="678">
        <f t="shared" si="1"/>
        <v>0.09411323584551931</v>
      </c>
      <c r="D32" s="678">
        <f t="shared" si="2"/>
        <v>0.1529808773903262</v>
      </c>
      <c r="E32" s="679">
        <f t="shared" si="3"/>
        <v>0.23396475440569928</v>
      </c>
      <c r="F32" s="646"/>
      <c r="G32" s="606"/>
      <c r="H32" s="606"/>
      <c r="I32" s="606"/>
      <c r="J32" s="606"/>
      <c r="K32" s="606"/>
      <c r="L32" s="606"/>
      <c r="M32" s="606"/>
      <c r="N32" s="606"/>
      <c r="O32" s="606"/>
      <c r="P32" s="606"/>
      <c r="Q32" s="606"/>
    </row>
    <row r="33" spans="1:17" ht="12">
      <c r="A33" s="670" t="s">
        <v>172</v>
      </c>
      <c r="B33" s="677">
        <f>'[2]GBP CashFlows'!BL19</f>
        <v>255000000</v>
      </c>
      <c r="C33" s="678">
        <f t="shared" si="1"/>
        <v>0.1529808773903262</v>
      </c>
      <c r="D33" s="678">
        <v>0</v>
      </c>
      <c r="E33" s="679">
        <v>0</v>
      </c>
      <c r="F33" s="646"/>
      <c r="G33" s="606"/>
      <c r="H33" s="606"/>
      <c r="I33" s="606"/>
      <c r="J33" s="606"/>
      <c r="K33" s="606"/>
      <c r="L33" s="606"/>
      <c r="M33" s="606"/>
      <c r="N33" s="606"/>
      <c r="O33" s="606"/>
      <c r="P33" s="606"/>
      <c r="Q33" s="606"/>
    </row>
    <row r="34" spans="1:17" ht="12.75" thickBot="1">
      <c r="A34" s="670"/>
      <c r="B34" s="682"/>
      <c r="C34" s="678"/>
      <c r="D34" s="678"/>
      <c r="E34" s="679"/>
      <c r="F34" s="683"/>
      <c r="G34" s="684"/>
      <c r="H34" s="684"/>
      <c r="I34" s="684"/>
      <c r="J34" s="684"/>
      <c r="K34" s="684"/>
      <c r="L34" s="684"/>
      <c r="M34" s="684"/>
      <c r="N34" s="684"/>
      <c r="O34" s="684"/>
      <c r="P34" s="684"/>
      <c r="Q34" s="684"/>
    </row>
    <row r="35" spans="1:17" ht="12">
      <c r="A35" s="670"/>
      <c r="B35" s="685">
        <f>SUM(B24:B33)</f>
        <v>1666875000</v>
      </c>
      <c r="C35" s="686">
        <f>SUM(C24:C34)</f>
        <v>1.0000000000000002</v>
      </c>
      <c r="D35" s="678"/>
      <c r="E35" s="679"/>
      <c r="F35" s="680"/>
      <c r="G35" s="628"/>
      <c r="H35" s="628"/>
      <c r="I35" s="628"/>
      <c r="J35" s="628"/>
      <c r="K35" s="628"/>
      <c r="L35" s="628"/>
      <c r="M35" s="628"/>
      <c r="N35" s="628"/>
      <c r="O35" s="628"/>
      <c r="P35" s="628"/>
      <c r="Q35" s="628"/>
    </row>
    <row r="36" spans="1:17" ht="12.75" thickBot="1">
      <c r="A36" s="670"/>
      <c r="B36" s="682"/>
      <c r="C36" s="678"/>
      <c r="D36" s="678"/>
      <c r="E36" s="679"/>
      <c r="F36" s="680"/>
      <c r="G36" s="652"/>
      <c r="H36" s="652"/>
      <c r="I36" s="652"/>
      <c r="J36" s="652"/>
      <c r="K36" s="280"/>
      <c r="L36" s="655"/>
      <c r="M36" s="656"/>
      <c r="N36" s="656"/>
      <c r="O36" s="687"/>
      <c r="P36" s="658"/>
      <c r="Q36" s="658"/>
    </row>
    <row r="37" spans="1:17" ht="12">
      <c r="A37" s="688"/>
      <c r="B37" s="689"/>
      <c r="C37" s="690"/>
      <c r="D37" s="690"/>
      <c r="E37" s="691"/>
      <c r="F37" s="680"/>
      <c r="G37" s="652"/>
      <c r="H37" s="652"/>
      <c r="I37" s="652"/>
      <c r="J37" s="652"/>
      <c r="K37" s="280"/>
      <c r="L37" s="655"/>
      <c r="M37" s="656"/>
      <c r="N37" s="656"/>
      <c r="O37" s="687"/>
      <c r="P37" s="658"/>
      <c r="Q37" s="658"/>
    </row>
    <row r="38" spans="1:17" ht="12">
      <c r="A38" s="670" t="s">
        <v>256</v>
      </c>
      <c r="B38" s="682">
        <v>134990000</v>
      </c>
      <c r="C38" s="678">
        <f>B38/B35</f>
        <v>0.08098387701537307</v>
      </c>
      <c r="D38" s="678"/>
      <c r="E38" s="679"/>
      <c r="F38" s="628"/>
      <c r="G38" s="628"/>
      <c r="H38" s="628"/>
      <c r="I38" s="628"/>
      <c r="J38" s="628"/>
      <c r="K38" s="628"/>
      <c r="L38" s="628"/>
      <c r="M38" s="628"/>
      <c r="N38" s="628"/>
      <c r="O38" s="628"/>
      <c r="P38" s="628"/>
      <c r="Q38" s="628"/>
    </row>
    <row r="39" spans="1:17" ht="12.75" thickBot="1">
      <c r="A39" s="692"/>
      <c r="B39" s="693"/>
      <c r="C39" s="601"/>
      <c r="D39" s="693"/>
      <c r="E39" s="694"/>
      <c r="F39" s="606"/>
      <c r="G39" s="628"/>
      <c r="H39" s="628"/>
      <c r="I39" s="628"/>
      <c r="J39" s="628"/>
      <c r="K39" s="628"/>
      <c r="L39" s="647"/>
      <c r="M39" s="647"/>
      <c r="N39" s="648"/>
      <c r="O39" s="649"/>
      <c r="P39" s="606"/>
      <c r="Q39" s="650"/>
    </row>
    <row r="40" spans="1:17" ht="12">
      <c r="A40" s="603" t="s">
        <v>257</v>
      </c>
      <c r="B40" s="606"/>
      <c r="C40" s="606"/>
      <c r="D40" s="606"/>
      <c r="E40" s="606"/>
      <c r="F40" s="606"/>
      <c r="G40" s="628"/>
      <c r="H40" s="628"/>
      <c r="I40" s="628"/>
      <c r="J40" s="628"/>
      <c r="K40" s="628"/>
      <c r="L40" s="647"/>
      <c r="M40" s="647"/>
      <c r="N40" s="648"/>
      <c r="O40" s="649"/>
      <c r="P40" s="606"/>
      <c r="Q40" s="650"/>
    </row>
    <row r="41" spans="1:17" ht="12.75" thickBot="1">
      <c r="A41" s="603"/>
      <c r="B41" s="606"/>
      <c r="C41" s="606"/>
      <c r="D41" s="606"/>
      <c r="E41" s="606"/>
      <c r="F41" s="606"/>
      <c r="G41" s="628"/>
      <c r="H41" s="628"/>
      <c r="I41" s="628"/>
      <c r="J41" s="628"/>
      <c r="K41" s="628"/>
      <c r="L41" s="647"/>
      <c r="M41" s="647"/>
      <c r="N41" s="648"/>
      <c r="O41" s="649"/>
      <c r="P41" s="606"/>
      <c r="Q41" s="650"/>
    </row>
    <row r="42" spans="1:17" ht="12">
      <c r="A42" s="660" t="s">
        <v>321</v>
      </c>
      <c r="B42" s="662"/>
      <c r="C42" s="606"/>
      <c r="D42" s="606"/>
      <c r="E42" s="606"/>
      <c r="F42" s="606"/>
      <c r="G42" s="628"/>
      <c r="H42" s="628"/>
      <c r="I42" s="628"/>
      <c r="J42" s="628"/>
      <c r="K42" s="628"/>
      <c r="L42" s="647"/>
      <c r="M42" s="647"/>
      <c r="N42" s="648"/>
      <c r="O42" s="649"/>
      <c r="P42" s="606"/>
      <c r="Q42" s="650"/>
    </row>
    <row r="43" spans="1:17" ht="12.75" thickBot="1">
      <c r="A43" s="664"/>
      <c r="B43" s="667"/>
      <c r="C43" s="603"/>
      <c r="D43" s="603"/>
      <c r="E43" s="603"/>
      <c r="F43" s="603"/>
      <c r="G43" s="603"/>
      <c r="H43" s="603"/>
      <c r="I43" s="603"/>
      <c r="J43" s="603"/>
      <c r="K43" s="603"/>
      <c r="L43" s="603"/>
      <c r="M43" s="603"/>
      <c r="N43" s="603"/>
      <c r="O43" s="603"/>
      <c r="P43" s="603"/>
      <c r="Q43" s="603"/>
    </row>
    <row r="44" spans="1:17" ht="12">
      <c r="A44" s="695" t="s">
        <v>179</v>
      </c>
      <c r="B44" s="596">
        <v>200000000</v>
      </c>
      <c r="C44" s="603"/>
      <c r="D44" s="603"/>
      <c r="E44" s="603"/>
      <c r="F44" s="603"/>
      <c r="G44" s="603"/>
      <c r="H44" s="603"/>
      <c r="I44" s="603"/>
      <c r="J44" s="603"/>
      <c r="K44" s="603"/>
      <c r="L44" s="603"/>
      <c r="M44" s="603"/>
      <c r="N44" s="603"/>
      <c r="O44" s="603"/>
      <c r="P44" s="603"/>
      <c r="Q44" s="603"/>
    </row>
    <row r="45" spans="1:17" ht="12">
      <c r="A45" s="695" t="s">
        <v>180</v>
      </c>
      <c r="B45" s="596">
        <v>0</v>
      </c>
      <c r="C45" s="603"/>
      <c r="D45" s="603"/>
      <c r="E45" s="696"/>
      <c r="F45" s="603"/>
      <c r="G45" s="603"/>
      <c r="H45" s="603"/>
      <c r="I45" s="603"/>
      <c r="J45" s="603"/>
      <c r="K45" s="603"/>
      <c r="L45" s="603"/>
      <c r="M45" s="603"/>
      <c r="N45" s="603"/>
      <c r="O45" s="603"/>
      <c r="P45" s="603"/>
      <c r="Q45" s="603"/>
    </row>
    <row r="46" spans="1:17" ht="12">
      <c r="A46" s="695" t="s">
        <v>181</v>
      </c>
      <c r="B46" s="596">
        <v>0</v>
      </c>
      <c r="C46" s="603"/>
      <c r="D46" s="603"/>
      <c r="E46" s="603"/>
      <c r="F46" s="603"/>
      <c r="G46" s="603"/>
      <c r="H46" s="603"/>
      <c r="I46" s="603"/>
      <c r="J46" s="603"/>
      <c r="K46" s="603"/>
      <c r="L46" s="603"/>
      <c r="M46" s="603"/>
      <c r="N46" s="603"/>
      <c r="O46" s="603"/>
      <c r="P46" s="603"/>
      <c r="Q46" s="603"/>
    </row>
    <row r="47" spans="1:17" ht="12.75" thickBot="1">
      <c r="A47" s="697" t="s">
        <v>182</v>
      </c>
      <c r="B47" s="597">
        <v>134990000</v>
      </c>
      <c r="C47" s="603"/>
      <c r="D47" s="603"/>
      <c r="E47" s="603"/>
      <c r="F47" s="603"/>
      <c r="G47" s="603"/>
      <c r="H47" s="603"/>
      <c r="I47" s="603"/>
      <c r="J47" s="603"/>
      <c r="K47" s="603"/>
      <c r="L47" s="603"/>
      <c r="M47" s="603"/>
      <c r="N47" s="603"/>
      <c r="O47" s="603"/>
      <c r="P47" s="603"/>
      <c r="Q47" s="603"/>
    </row>
    <row r="48" spans="1:17" ht="12.75" thickBot="1">
      <c r="A48" s="607"/>
      <c r="B48" s="607"/>
      <c r="C48" s="603"/>
      <c r="D48" s="603"/>
      <c r="E48" s="603"/>
      <c r="F48" s="603"/>
      <c r="G48" s="603"/>
      <c r="H48" s="603"/>
      <c r="I48" s="603"/>
      <c r="J48" s="603"/>
      <c r="K48" s="603"/>
      <c r="L48" s="603"/>
      <c r="M48" s="603"/>
      <c r="N48" s="603"/>
      <c r="O48" s="603"/>
      <c r="P48" s="603"/>
      <c r="Q48" s="603"/>
    </row>
    <row r="49" spans="1:17" ht="12">
      <c r="A49" s="660" t="s">
        <v>526</v>
      </c>
      <c r="B49" s="611"/>
      <c r="C49" s="603"/>
      <c r="D49" s="603"/>
      <c r="E49" s="603"/>
      <c r="F49" s="603"/>
      <c r="G49" s="603"/>
      <c r="H49" s="603"/>
      <c r="I49" s="603"/>
      <c r="J49" s="603"/>
      <c r="K49" s="603"/>
      <c r="L49" s="603"/>
      <c r="M49" s="603"/>
      <c r="N49" s="603"/>
      <c r="O49" s="603"/>
      <c r="P49" s="603"/>
      <c r="Q49" s="603"/>
    </row>
    <row r="50" spans="1:17" ht="12.75" thickBot="1">
      <c r="A50" s="664"/>
      <c r="B50" s="698"/>
      <c r="C50" s="603"/>
      <c r="D50" s="603"/>
      <c r="E50" s="603"/>
      <c r="F50" s="603"/>
      <c r="G50" s="603"/>
      <c r="H50" s="603"/>
      <c r="I50" s="603"/>
      <c r="J50" s="603"/>
      <c r="K50" s="603"/>
      <c r="L50" s="603"/>
      <c r="M50" s="603"/>
      <c r="N50" s="603"/>
      <c r="O50" s="603"/>
      <c r="P50" s="603"/>
      <c r="Q50" s="603"/>
    </row>
    <row r="51" spans="1:17" ht="12">
      <c r="A51" s="613"/>
      <c r="B51" s="699"/>
      <c r="C51" s="603"/>
      <c r="D51" s="603"/>
      <c r="E51" s="603"/>
      <c r="F51" s="603"/>
      <c r="G51" s="603"/>
      <c r="H51" s="603"/>
      <c r="I51" s="603"/>
      <c r="J51" s="603"/>
      <c r="K51" s="603"/>
      <c r="L51" s="603"/>
      <c r="M51" s="603"/>
      <c r="N51" s="603"/>
      <c r="O51" s="603"/>
      <c r="P51" s="603"/>
      <c r="Q51" s="603"/>
    </row>
    <row r="52" spans="1:17" ht="12.75" thickBot="1">
      <c r="A52" s="700" t="s">
        <v>475</v>
      </c>
      <c r="B52" s="281">
        <v>0.0326</v>
      </c>
      <c r="C52" s="603"/>
      <c r="D52" s="603"/>
      <c r="E52" s="603"/>
      <c r="F52" s="603"/>
      <c r="G52" s="603"/>
      <c r="H52" s="603"/>
      <c r="I52" s="603"/>
      <c r="J52" s="603"/>
      <c r="K52" s="603"/>
      <c r="L52" s="603"/>
      <c r="M52" s="603"/>
      <c r="N52" s="603"/>
      <c r="O52" s="603"/>
      <c r="P52" s="603"/>
      <c r="Q52" s="603"/>
    </row>
    <row r="53" spans="1:17" ht="12">
      <c r="A53" s="603" t="s">
        <v>260</v>
      </c>
      <c r="B53" s="603"/>
      <c r="C53" s="603"/>
      <c r="D53" s="603"/>
      <c r="E53" s="603"/>
      <c r="F53" s="603"/>
      <c r="G53" s="603"/>
      <c r="H53" s="603"/>
      <c r="I53" s="603"/>
      <c r="J53" s="603"/>
      <c r="K53" s="603"/>
      <c r="L53" s="603"/>
      <c r="M53" s="603"/>
      <c r="N53" s="603"/>
      <c r="O53" s="603"/>
      <c r="P53" s="603"/>
      <c r="Q53" s="603"/>
    </row>
    <row r="54" spans="1:17" ht="12">
      <c r="A54" s="495"/>
      <c r="B54" s="495"/>
      <c r="C54" s="495"/>
      <c r="D54" s="495"/>
      <c r="E54" s="495"/>
      <c r="F54" s="495"/>
      <c r="G54" s="495"/>
      <c r="H54" s="495"/>
      <c r="I54" s="495"/>
      <c r="J54" s="495"/>
      <c r="K54" s="495"/>
      <c r="L54" s="495"/>
      <c r="M54" s="495"/>
      <c r="N54" s="495"/>
      <c r="O54" s="495"/>
      <c r="P54" s="495"/>
      <c r="Q54" s="495"/>
    </row>
    <row r="55" spans="1:17" ht="12">
      <c r="A55" s="495"/>
      <c r="B55" s="495"/>
      <c r="C55" s="495"/>
      <c r="D55" s="495"/>
      <c r="E55" s="495"/>
      <c r="F55" s="495"/>
      <c r="G55" s="495"/>
      <c r="H55" s="495"/>
      <c r="I55" s="495"/>
      <c r="J55" s="495"/>
      <c r="K55" s="495"/>
      <c r="L55" s="495"/>
      <c r="M55" s="495"/>
      <c r="N55" s="495"/>
      <c r="O55" s="495"/>
      <c r="P55" s="495"/>
      <c r="Q55" s="495"/>
    </row>
    <row r="56" spans="1:17" ht="12">
      <c r="A56" s="495"/>
      <c r="B56" s="495"/>
      <c r="C56" s="495"/>
      <c r="D56" s="495"/>
      <c r="E56" s="495"/>
      <c r="F56" s="495"/>
      <c r="G56" s="495"/>
      <c r="H56" s="495"/>
      <c r="I56" s="495"/>
      <c r="J56" s="495"/>
      <c r="K56" s="495"/>
      <c r="L56" s="495"/>
      <c r="M56" s="495"/>
      <c r="N56" s="495"/>
      <c r="O56" s="495"/>
      <c r="P56" s="495"/>
      <c r="Q56" s="495"/>
    </row>
    <row r="57" spans="1:17" ht="12">
      <c r="A57" s="495"/>
      <c r="B57" s="495"/>
      <c r="C57" s="495"/>
      <c r="D57" s="495"/>
      <c r="E57" s="495"/>
      <c r="F57" s="495"/>
      <c r="G57" s="495"/>
      <c r="H57" s="495"/>
      <c r="I57" s="495"/>
      <c r="J57" s="495"/>
      <c r="K57" s="495"/>
      <c r="L57" s="495"/>
      <c r="M57" s="495"/>
      <c r="N57" s="495"/>
      <c r="O57" s="495"/>
      <c r="P57" s="495"/>
      <c r="Q57" s="495"/>
    </row>
    <row r="58" spans="1:17" ht="12">
      <c r="A58" s="495"/>
      <c r="B58" s="495"/>
      <c r="C58" s="495"/>
      <c r="D58" s="495"/>
      <c r="E58" s="495"/>
      <c r="F58" s="495"/>
      <c r="G58" s="495"/>
      <c r="H58" s="495"/>
      <c r="I58" s="495"/>
      <c r="J58" s="495"/>
      <c r="K58" s="495"/>
      <c r="L58" s="495"/>
      <c r="M58" s="495"/>
      <c r="N58" s="495"/>
      <c r="O58" s="495"/>
      <c r="P58" s="495"/>
      <c r="Q58" s="495"/>
    </row>
    <row r="59" spans="1:17" ht="12">
      <c r="A59" s="495"/>
      <c r="B59" s="495"/>
      <c r="C59" s="495"/>
      <c r="D59" s="495"/>
      <c r="E59" s="495"/>
      <c r="F59" s="495"/>
      <c r="G59" s="495"/>
      <c r="H59" s="495"/>
      <c r="I59" s="495"/>
      <c r="J59" s="495"/>
      <c r="K59" s="495"/>
      <c r="L59" s="495"/>
      <c r="M59" s="495"/>
      <c r="N59" s="495"/>
      <c r="O59" s="495"/>
      <c r="P59" s="495"/>
      <c r="Q59" s="495"/>
    </row>
    <row r="60" spans="1:17" ht="12">
      <c r="A60" s="495"/>
      <c r="B60" s="495"/>
      <c r="C60" s="495"/>
      <c r="D60" s="495"/>
      <c r="E60" s="495"/>
      <c r="F60" s="495"/>
      <c r="G60" s="495"/>
      <c r="H60" s="495"/>
      <c r="I60" s="495"/>
      <c r="J60" s="495"/>
      <c r="K60" s="495"/>
      <c r="L60" s="495"/>
      <c r="M60" s="495"/>
      <c r="N60" s="495"/>
      <c r="O60" s="495"/>
      <c r="P60" s="495"/>
      <c r="Q60" s="495"/>
    </row>
    <row r="61" spans="3:17" ht="12">
      <c r="C61" s="495"/>
      <c r="D61" s="495"/>
      <c r="E61" s="495"/>
      <c r="F61" s="495"/>
      <c r="G61" s="495"/>
      <c r="H61" s="495"/>
      <c r="I61" s="495"/>
      <c r="J61" s="495"/>
      <c r="K61" s="495"/>
      <c r="L61" s="495"/>
      <c r="M61" s="495"/>
      <c r="N61" s="495"/>
      <c r="O61" s="495"/>
      <c r="P61" s="495"/>
      <c r="Q61" s="495"/>
    </row>
    <row r="62" spans="1:17" ht="12">
      <c r="A62" s="495"/>
      <c r="B62" s="495"/>
      <c r="C62" s="495"/>
      <c r="D62" s="495"/>
      <c r="E62" s="495"/>
      <c r="F62" s="495"/>
      <c r="G62" s="495"/>
      <c r="H62" s="495"/>
      <c r="I62" s="495"/>
      <c r="J62" s="495"/>
      <c r="K62" s="495"/>
      <c r="L62" s="495"/>
      <c r="M62" s="495"/>
      <c r="N62" s="495"/>
      <c r="O62" s="495"/>
      <c r="P62" s="495"/>
      <c r="Q62" s="495"/>
    </row>
    <row r="63" spans="1:17" ht="12">
      <c r="A63" s="495"/>
      <c r="B63" s="495"/>
      <c r="C63" s="495"/>
      <c r="D63" s="495"/>
      <c r="E63" s="495"/>
      <c r="F63" s="495"/>
      <c r="G63" s="495"/>
      <c r="H63" s="495"/>
      <c r="I63" s="495"/>
      <c r="J63" s="495"/>
      <c r="K63" s="495"/>
      <c r="L63" s="495"/>
      <c r="M63" s="495"/>
      <c r="N63" s="495"/>
      <c r="O63" s="495"/>
      <c r="P63" s="495"/>
      <c r="Q63" s="495"/>
    </row>
    <row r="64" spans="1:17" ht="12">
      <c r="A64" s="495"/>
      <c r="B64" s="495"/>
      <c r="C64" s="495"/>
      <c r="D64" s="495"/>
      <c r="E64" s="495"/>
      <c r="F64" s="495"/>
      <c r="G64" s="495"/>
      <c r="H64" s="495"/>
      <c r="I64" s="495"/>
      <c r="J64" s="495"/>
      <c r="K64" s="495"/>
      <c r="L64" s="495"/>
      <c r="M64" s="495"/>
      <c r="N64" s="495"/>
      <c r="O64" s="495"/>
      <c r="P64" s="495"/>
      <c r="Q64" s="49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&amp;CLangton Investors' Report - September 2011</oddHeader>
    <oddFooter>&amp;C&amp;A</oddFooter>
  </headerFooter>
</worksheet>
</file>

<file path=xl/worksheets/sheet11.xml><?xml version="1.0" encoding="utf-8"?>
<worksheet xmlns="http://schemas.openxmlformats.org/spreadsheetml/2006/main" xmlns:r="http://schemas.openxmlformats.org/officeDocument/2006/relationships">
  <dimension ref="B2:J58"/>
  <sheetViews>
    <sheetView view="pageLayout" workbookViewId="0" topLeftCell="A1">
      <selection activeCell="C92" sqref="C92"/>
    </sheetView>
  </sheetViews>
  <sheetFormatPr defaultColWidth="9.140625" defaultRowHeight="12"/>
  <cols>
    <col min="1" max="1" width="8.57421875" style="0" customWidth="1"/>
    <col min="2" max="2" width="50.140625" style="0" customWidth="1"/>
    <col min="3" max="3" width="16.7109375" style="0" customWidth="1"/>
    <col min="4" max="4" width="9.140625" style="0" customWidth="1"/>
    <col min="5" max="5" width="46.28125" style="0" customWidth="1"/>
    <col min="6" max="6" width="16.7109375" style="0" customWidth="1"/>
    <col min="7" max="7" width="8.00390625" style="0" customWidth="1"/>
    <col min="8" max="8" width="46.28125" style="0" bestFit="1" customWidth="1"/>
    <col min="9" max="9" width="16.7109375" style="0" customWidth="1"/>
    <col min="10" max="10" width="9.140625" style="0" customWidth="1"/>
    <col min="11" max="11" width="12.28125" style="0" bestFit="1" customWidth="1"/>
  </cols>
  <sheetData>
    <row r="2" spans="2:10" ht="12.75" thickBot="1">
      <c r="B2" s="99" t="s">
        <v>322</v>
      </c>
      <c r="C2" s="282"/>
      <c r="D2" s="282"/>
      <c r="E2" s="282"/>
      <c r="F2" s="282"/>
      <c r="G2" s="282"/>
      <c r="H2" s="282"/>
      <c r="I2" s="282"/>
      <c r="J2" s="282"/>
    </row>
    <row r="3" spans="2:7" ht="12.75" thickBot="1">
      <c r="B3" s="129"/>
      <c r="C3" s="129"/>
      <c r="D3" s="128"/>
      <c r="E3" s="94"/>
      <c r="F3" s="129"/>
      <c r="G3" s="94"/>
    </row>
    <row r="4" spans="2:7" ht="12">
      <c r="B4" s="69" t="s">
        <v>173</v>
      </c>
      <c r="C4" s="130">
        <v>0</v>
      </c>
      <c r="D4" s="56"/>
      <c r="E4" s="56"/>
      <c r="F4" s="56"/>
      <c r="G4" s="56"/>
    </row>
    <row r="5" spans="2:7" ht="12">
      <c r="B5" s="70" t="s">
        <v>174</v>
      </c>
      <c r="C5" s="131">
        <v>0</v>
      </c>
      <c r="D5" s="128"/>
      <c r="E5" s="132"/>
      <c r="F5" s="56"/>
      <c r="G5" s="56"/>
    </row>
    <row r="6" spans="2:7" ht="12">
      <c r="B6" s="70" t="s">
        <v>175</v>
      </c>
      <c r="C6" s="131">
        <v>0</v>
      </c>
      <c r="D6" s="128"/>
      <c r="E6" s="4"/>
      <c r="F6" s="4"/>
      <c r="G6" s="4"/>
    </row>
    <row r="7" spans="2:7" ht="12">
      <c r="B7" s="70" t="s">
        <v>176</v>
      </c>
      <c r="C7" s="131">
        <v>0</v>
      </c>
      <c r="D7" s="128"/>
      <c r="E7" s="4"/>
      <c r="F7" s="4"/>
      <c r="G7" s="4"/>
    </row>
    <row r="8" spans="2:7" ht="12">
      <c r="B8" s="70" t="s">
        <v>177</v>
      </c>
      <c r="C8" s="131">
        <v>0</v>
      </c>
      <c r="D8" s="128"/>
      <c r="E8" s="132"/>
      <c r="F8" s="56"/>
      <c r="G8" s="56"/>
    </row>
    <row r="9" spans="2:7" ht="12.75" thickBot="1">
      <c r="B9" s="133" t="s">
        <v>178</v>
      </c>
      <c r="C9" s="134">
        <v>0</v>
      </c>
      <c r="D9" s="128"/>
      <c r="E9" s="132"/>
      <c r="F9" s="56"/>
      <c r="G9" s="56"/>
    </row>
    <row r="10" spans="2:7" ht="12">
      <c r="B10" s="13"/>
      <c r="C10" s="13"/>
      <c r="D10" s="135"/>
      <c r="E10" s="136"/>
      <c r="F10" s="56"/>
      <c r="G10" s="56"/>
    </row>
    <row r="11" spans="2:7" ht="12.75" thickBot="1">
      <c r="B11" s="129"/>
      <c r="C11" s="129"/>
      <c r="D11" s="128"/>
      <c r="E11" s="94"/>
      <c r="F11" s="129"/>
      <c r="G11" s="94"/>
    </row>
    <row r="12" spans="2:6" ht="12">
      <c r="B12" s="171" t="s">
        <v>323</v>
      </c>
      <c r="C12" s="196"/>
      <c r="D12" s="4"/>
      <c r="E12" s="283" t="s">
        <v>324</v>
      </c>
      <c r="F12" s="284">
        <v>1226701002.8999996</v>
      </c>
    </row>
    <row r="13" spans="2:6" ht="12.75" thickBot="1">
      <c r="B13" s="197"/>
      <c r="C13" s="198"/>
      <c r="D13" s="4"/>
      <c r="E13" s="207"/>
      <c r="F13" s="97"/>
    </row>
    <row r="14" spans="2:4" ht="12">
      <c r="B14" s="70" t="s">
        <v>179</v>
      </c>
      <c r="C14" s="125">
        <v>43000000</v>
      </c>
      <c r="D14" s="4"/>
    </row>
    <row r="15" spans="2:4" ht="12">
      <c r="B15" s="70" t="s">
        <v>180</v>
      </c>
      <c r="C15" s="125">
        <v>0</v>
      </c>
      <c r="D15" s="4"/>
    </row>
    <row r="16" spans="2:4" ht="12">
      <c r="B16" s="70" t="s">
        <v>181</v>
      </c>
      <c r="C16" s="125">
        <v>0</v>
      </c>
      <c r="D16" s="4"/>
    </row>
    <row r="17" spans="2:7" ht="12.75" thickBot="1">
      <c r="B17" s="72" t="s">
        <v>182</v>
      </c>
      <c r="C17" s="126">
        <v>43000000</v>
      </c>
      <c r="D17" s="4"/>
      <c r="E17" s="94"/>
      <c r="F17" s="129"/>
      <c r="G17" s="8"/>
    </row>
    <row r="18" spans="2:7" ht="12">
      <c r="B18" s="4"/>
      <c r="C18" s="4"/>
      <c r="D18" s="128"/>
      <c r="E18" s="4"/>
      <c r="F18" s="4"/>
      <c r="G18" s="4"/>
    </row>
    <row r="19" spans="2:7" ht="12.75" thickBot="1">
      <c r="B19" s="4"/>
      <c r="C19" s="4"/>
      <c r="D19" s="4"/>
      <c r="E19" s="4"/>
      <c r="F19" s="4"/>
      <c r="G19" s="8"/>
    </row>
    <row r="20" spans="2:7" ht="12">
      <c r="B20" s="171" t="s">
        <v>325</v>
      </c>
      <c r="C20" s="285"/>
      <c r="D20" s="8"/>
      <c r="E20" s="8"/>
      <c r="F20" s="8"/>
      <c r="G20" s="4"/>
    </row>
    <row r="21" spans="2:7" ht="12.75" thickBot="1">
      <c r="B21" s="197"/>
      <c r="C21" s="286"/>
      <c r="D21" s="8"/>
      <c r="E21" s="8"/>
      <c r="F21" s="8"/>
      <c r="G21" s="4"/>
    </row>
    <row r="22" spans="2:7" ht="12">
      <c r="B22" s="287"/>
      <c r="C22" s="137"/>
      <c r="D22" s="8"/>
      <c r="E22" s="138"/>
      <c r="F22" s="138"/>
      <c r="G22" s="13"/>
    </row>
    <row r="23" spans="2:7" ht="12.75" thickBot="1">
      <c r="B23" s="288" t="s">
        <v>475</v>
      </c>
      <c r="C23" s="139">
        <v>0.024708794252536803</v>
      </c>
      <c r="D23" s="8"/>
      <c r="E23" s="138"/>
      <c r="F23" s="138"/>
      <c r="G23" s="13"/>
    </row>
    <row r="24" spans="2:7" ht="12">
      <c r="B24" s="8" t="s">
        <v>260</v>
      </c>
      <c r="C24" s="56"/>
      <c r="D24" s="8"/>
      <c r="E24" s="132"/>
      <c r="F24" s="132"/>
      <c r="G24" s="132"/>
    </row>
    <row r="29" spans="2:4" ht="12">
      <c r="B29" s="4"/>
      <c r="C29" s="4"/>
      <c r="D29" s="202"/>
    </row>
    <row r="30" spans="2:4" ht="12">
      <c r="B30" s="202"/>
      <c r="C30" s="202"/>
      <c r="D30" s="202"/>
    </row>
    <row r="31" spans="2:4" ht="12">
      <c r="B31" s="202"/>
      <c r="C31" s="202"/>
      <c r="D31" s="202"/>
    </row>
    <row r="32" spans="2:4" ht="12">
      <c r="B32" s="202"/>
      <c r="C32" s="202"/>
      <c r="D32" s="202"/>
    </row>
    <row r="33" spans="2:4" ht="12">
      <c r="B33" s="202"/>
      <c r="C33" s="202"/>
      <c r="D33" s="202"/>
    </row>
    <row r="34" spans="2:4" ht="18" customHeight="1">
      <c r="B34" s="202"/>
      <c r="C34" s="202"/>
      <c r="D34" s="202"/>
    </row>
    <row r="35" spans="2:4" ht="12">
      <c r="B35" s="202"/>
      <c r="C35" s="202"/>
      <c r="D35" s="202"/>
    </row>
    <row r="36" spans="2:4" ht="12">
      <c r="B36" s="202"/>
      <c r="C36" s="202"/>
      <c r="D36" s="202"/>
    </row>
    <row r="37" spans="2:4" ht="12">
      <c r="B37" s="202"/>
      <c r="C37" s="202"/>
      <c r="D37" s="202"/>
    </row>
    <row r="38" spans="2:4" ht="12">
      <c r="B38" s="202"/>
      <c r="C38" s="202"/>
      <c r="D38" s="202"/>
    </row>
    <row r="39" spans="2:4" ht="12">
      <c r="B39" s="202"/>
      <c r="C39" s="202"/>
      <c r="D39" s="202"/>
    </row>
    <row r="40" spans="2:4" ht="12">
      <c r="B40" s="202"/>
      <c r="C40" s="202"/>
      <c r="D40" s="202"/>
    </row>
    <row r="41" spans="2:4" ht="12.75" customHeight="1">
      <c r="B41" s="202"/>
      <c r="C41" s="202"/>
      <c r="D41" s="202"/>
    </row>
    <row r="42" spans="2:4" ht="12">
      <c r="B42" s="202"/>
      <c r="C42" s="202"/>
      <c r="D42" s="202"/>
    </row>
    <row r="43" spans="2:4" ht="12">
      <c r="B43" s="202"/>
      <c r="C43" s="202"/>
      <c r="D43" s="202"/>
    </row>
    <row r="44" spans="2:4" ht="12">
      <c r="B44" s="202"/>
      <c r="C44" s="202"/>
      <c r="D44" s="202"/>
    </row>
    <row r="45" spans="2:4" ht="12">
      <c r="B45" s="202"/>
      <c r="C45" s="202"/>
      <c r="D45" s="202"/>
    </row>
    <row r="46" spans="2:4" ht="12">
      <c r="B46" s="202"/>
      <c r="C46" s="202"/>
      <c r="D46" s="202"/>
    </row>
    <row r="47" spans="2:4" ht="12">
      <c r="B47" s="202"/>
      <c r="C47" s="202"/>
      <c r="D47" s="202"/>
    </row>
    <row r="48" spans="2:4" ht="12">
      <c r="B48" s="4"/>
      <c r="C48" s="4"/>
      <c r="D48" s="202"/>
    </row>
    <row r="49" spans="2:4" ht="12">
      <c r="B49" s="206"/>
      <c r="C49" s="4"/>
      <c r="D49" s="203"/>
    </row>
    <row r="50" spans="2:4" ht="12">
      <c r="B50" s="4"/>
      <c r="C50" s="4"/>
      <c r="D50" s="203"/>
    </row>
    <row r="51" spans="2:4" ht="12">
      <c r="B51" s="4"/>
      <c r="C51" s="4"/>
      <c r="D51" s="203"/>
    </row>
    <row r="52" spans="2:4" ht="12">
      <c r="B52" s="4"/>
      <c r="C52" s="4"/>
      <c r="D52" s="203"/>
    </row>
    <row r="53" spans="2:4" ht="12">
      <c r="B53" s="4"/>
      <c r="C53" s="4"/>
      <c r="D53" s="203"/>
    </row>
    <row r="54" spans="2:4" ht="12">
      <c r="B54" s="4"/>
      <c r="C54" s="4"/>
      <c r="D54" s="203"/>
    </row>
    <row r="55" spans="2:4" ht="12">
      <c r="B55" s="4"/>
      <c r="C55" s="4"/>
      <c r="D55" s="203"/>
    </row>
    <row r="56" spans="2:4" ht="12">
      <c r="B56" s="4"/>
      <c r="C56" s="4"/>
      <c r="D56" s="203"/>
    </row>
    <row r="57" spans="2:4" ht="12">
      <c r="B57" s="4"/>
      <c r="C57" s="4"/>
      <c r="D57" s="203"/>
    </row>
    <row r="58" spans="2:4" ht="12">
      <c r="B58" s="4"/>
      <c r="C58" s="4"/>
      <c r="D58" s="203"/>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September 2011</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57"/>
  <sheetViews>
    <sheetView view="pageLayout" zoomScale="70" zoomScalePageLayoutView="70" workbookViewId="0" topLeftCell="A37">
      <selection activeCell="D43" sqref="D43:D44"/>
    </sheetView>
  </sheetViews>
  <sheetFormatPr defaultColWidth="9.140625" defaultRowHeight="12"/>
  <cols>
    <col min="1" max="1" width="37.00390625" style="0" customWidth="1"/>
    <col min="2" max="2" width="15.7109375" style="408" customWidth="1"/>
    <col min="3" max="3" width="9.140625" style="0" customWidth="1"/>
    <col min="4" max="4" width="36.140625" style="0" customWidth="1"/>
    <col min="5" max="5" width="16.8515625" style="0" customWidth="1"/>
    <col min="6" max="6" width="9.140625" style="0" customWidth="1"/>
    <col min="7" max="7" width="57.57421875" style="0" customWidth="1"/>
    <col min="8" max="8" width="18.421875" style="400" bestFit="1" customWidth="1"/>
    <col min="9" max="9" width="9.140625" style="0" customWidth="1"/>
    <col min="10" max="10" width="40.8515625" style="0" customWidth="1"/>
    <col min="11" max="11" width="16.140625" style="0" bestFit="1" customWidth="1"/>
  </cols>
  <sheetData>
    <row r="1" spans="1:11" ht="12.75" thickBot="1">
      <c r="A1" s="47" t="s">
        <v>378</v>
      </c>
      <c r="B1" s="404"/>
      <c r="C1" s="120"/>
      <c r="D1" s="120"/>
      <c r="E1" s="120"/>
      <c r="F1" s="120"/>
      <c r="G1" s="120"/>
      <c r="H1" s="402"/>
      <c r="I1" s="362"/>
      <c r="J1" s="362"/>
      <c r="K1" s="362"/>
    </row>
    <row r="2" spans="1:8" ht="12">
      <c r="A2" s="80"/>
      <c r="B2" s="405"/>
      <c r="C2" s="4"/>
      <c r="D2" s="4"/>
      <c r="E2" s="4"/>
      <c r="F2" s="4"/>
      <c r="G2" s="4"/>
      <c r="H2" s="201"/>
    </row>
    <row r="3" spans="1:11" ht="12">
      <c r="A3" s="296" t="s">
        <v>333</v>
      </c>
      <c r="B3" s="406"/>
      <c r="C3" s="297"/>
      <c r="D3" s="296" t="s">
        <v>354</v>
      </c>
      <c r="E3" s="296"/>
      <c r="F3" s="297"/>
      <c r="G3" s="296" t="s">
        <v>334</v>
      </c>
      <c r="H3" s="409"/>
      <c r="J3" s="296" t="s">
        <v>363</v>
      </c>
      <c r="K3" s="296"/>
    </row>
    <row r="4" spans="1:11" ht="12">
      <c r="A4" s="297"/>
      <c r="B4" s="302"/>
      <c r="C4" s="297"/>
      <c r="D4" s="297"/>
      <c r="E4" s="297"/>
      <c r="F4" s="297"/>
      <c r="G4" s="297"/>
      <c r="H4" s="403"/>
      <c r="J4" s="297"/>
      <c r="K4" s="302"/>
    </row>
    <row r="5" spans="1:11" ht="12">
      <c r="A5" s="297" t="s">
        <v>335</v>
      </c>
      <c r="B5" s="407">
        <v>0</v>
      </c>
      <c r="C5" s="297"/>
      <c r="D5" s="297" t="s">
        <v>356</v>
      </c>
      <c r="E5" s="298">
        <v>1226701002.8999996</v>
      </c>
      <c r="F5" s="724" t="s">
        <v>406</v>
      </c>
      <c r="G5" s="297" t="s">
        <v>336</v>
      </c>
      <c r="H5" s="725">
        <v>0</v>
      </c>
      <c r="J5" s="297" t="s">
        <v>364</v>
      </c>
      <c r="K5" s="410">
        <v>2160041456.31</v>
      </c>
    </row>
    <row r="6" spans="1:11" ht="12.75" thickBot="1">
      <c r="A6" s="297" t="s">
        <v>338</v>
      </c>
      <c r="B6" s="407">
        <v>0</v>
      </c>
      <c r="C6" s="297"/>
      <c r="D6" s="297"/>
      <c r="E6" s="299"/>
      <c r="F6" s="297"/>
      <c r="G6" s="297" t="s">
        <v>340</v>
      </c>
      <c r="H6" s="725">
        <v>49417.41</v>
      </c>
      <c r="J6" s="297" t="s">
        <v>379</v>
      </c>
      <c r="K6" s="410">
        <v>0</v>
      </c>
    </row>
    <row r="7" spans="1:11" ht="13.5" thickBot="1" thickTop="1">
      <c r="A7" s="297"/>
      <c r="B7" s="300"/>
      <c r="C7" s="297"/>
      <c r="D7" s="297"/>
      <c r="E7" s="297"/>
      <c r="F7" s="297"/>
      <c r="H7" s="726"/>
      <c r="J7" s="297" t="s">
        <v>380</v>
      </c>
      <c r="K7" s="410">
        <v>0</v>
      </c>
    </row>
    <row r="8" spans="1:11" ht="12.75" thickTop="1">
      <c r="A8" s="297"/>
      <c r="B8" s="302"/>
      <c r="C8" s="297"/>
      <c r="D8" s="297" t="s">
        <v>352</v>
      </c>
      <c r="E8" s="298">
        <v>564927.9801516819</v>
      </c>
      <c r="F8" s="297"/>
      <c r="G8" s="297"/>
      <c r="H8" s="727"/>
      <c r="J8" s="297" t="s">
        <v>381</v>
      </c>
      <c r="K8" s="410">
        <v>0</v>
      </c>
    </row>
    <row r="9" spans="1:11" ht="12.75" thickBot="1">
      <c r="A9" s="297" t="s">
        <v>342</v>
      </c>
      <c r="B9" s="298">
        <v>3296086.2</v>
      </c>
      <c r="C9" s="297"/>
      <c r="D9" s="297"/>
      <c r="E9" s="299"/>
      <c r="F9" s="724" t="s">
        <v>407</v>
      </c>
      <c r="G9" s="297" t="s">
        <v>343</v>
      </c>
      <c r="H9" s="725">
        <v>1191515.42863559</v>
      </c>
      <c r="J9" s="301"/>
      <c r="K9" s="411"/>
    </row>
    <row r="10" spans="1:11" ht="12.75" thickTop="1">
      <c r="A10" s="297" t="s">
        <v>343</v>
      </c>
      <c r="B10" s="407">
        <v>0</v>
      </c>
      <c r="C10" s="297"/>
      <c r="D10" s="4"/>
      <c r="E10" s="4"/>
      <c r="F10" s="297"/>
      <c r="G10" s="297" t="s">
        <v>345</v>
      </c>
      <c r="H10" s="725">
        <v>0</v>
      </c>
      <c r="J10" s="297"/>
      <c r="K10" s="412"/>
    </row>
    <row r="11" spans="1:11" ht="12">
      <c r="A11" s="297" t="s">
        <v>344</v>
      </c>
      <c r="B11" s="407">
        <v>0</v>
      </c>
      <c r="C11" s="297"/>
      <c r="F11" s="297"/>
      <c r="G11" s="297" t="s">
        <v>539</v>
      </c>
      <c r="H11" s="725">
        <v>0</v>
      </c>
      <c r="J11" s="297" t="s">
        <v>365</v>
      </c>
      <c r="K11" s="410">
        <v>0</v>
      </c>
    </row>
    <row r="12" spans="1:11" ht="12.75" thickBot="1">
      <c r="A12" s="297" t="s">
        <v>346</v>
      </c>
      <c r="B12" s="407">
        <v>0</v>
      </c>
      <c r="C12" s="301"/>
      <c r="F12" s="297"/>
      <c r="G12" s="297"/>
      <c r="H12" s="726"/>
      <c r="J12" s="297"/>
      <c r="K12" s="413"/>
    </row>
    <row r="13" spans="1:11" ht="13.5" thickBot="1" thickTop="1">
      <c r="A13" s="297"/>
      <c r="B13" s="300"/>
      <c r="C13" s="297"/>
      <c r="F13" s="297"/>
      <c r="H13" s="727"/>
      <c r="J13" s="297"/>
      <c r="K13" s="414"/>
    </row>
    <row r="14" spans="1:11" ht="12.75" thickTop="1">
      <c r="A14" s="297"/>
      <c r="B14" s="302"/>
      <c r="C14" s="297"/>
      <c r="F14" s="724" t="s">
        <v>408</v>
      </c>
      <c r="G14" s="297" t="s">
        <v>350</v>
      </c>
      <c r="H14" s="728">
        <v>124135772.74000001</v>
      </c>
      <c r="J14" s="8" t="s">
        <v>366</v>
      </c>
      <c r="K14" s="410">
        <v>0</v>
      </c>
    </row>
    <row r="15" spans="1:11" ht="12.75" thickBot="1">
      <c r="A15" s="297" t="s">
        <v>349</v>
      </c>
      <c r="B15" s="298">
        <v>132282424.02</v>
      </c>
      <c r="C15" s="297"/>
      <c r="F15" s="297"/>
      <c r="H15" s="726"/>
      <c r="J15" s="4"/>
      <c r="K15" s="413"/>
    </row>
    <row r="16" spans="1:8" ht="12.75" thickTop="1">
      <c r="A16" s="297" t="s">
        <v>352</v>
      </c>
      <c r="B16" s="298">
        <v>14338955.07</v>
      </c>
      <c r="C16" s="297"/>
      <c r="F16" s="297"/>
      <c r="G16" s="297"/>
      <c r="H16" s="727"/>
    </row>
    <row r="17" spans="1:8" ht="12.75" thickBot="1">
      <c r="A17" s="297"/>
      <c r="B17" s="300"/>
      <c r="C17" s="297"/>
      <c r="F17" s="724" t="s">
        <v>409</v>
      </c>
      <c r="G17" s="297" t="s">
        <v>540</v>
      </c>
      <c r="H17" s="728">
        <v>202314879</v>
      </c>
    </row>
    <row r="18" spans="1:8" ht="12.75" thickTop="1">
      <c r="A18" s="297"/>
      <c r="B18" s="302"/>
      <c r="C18" s="297"/>
      <c r="F18" s="297"/>
      <c r="G18" s="297" t="s">
        <v>558</v>
      </c>
      <c r="H18" s="725"/>
    </row>
    <row r="19" spans="3:8" ht="12.75" thickBot="1">
      <c r="C19" s="297"/>
      <c r="F19" s="297"/>
      <c r="G19" s="297"/>
      <c r="H19" s="726"/>
    </row>
    <row r="20" spans="3:8" ht="12.75" thickTop="1">
      <c r="C20" s="297"/>
      <c r="F20" s="297"/>
      <c r="G20" s="297"/>
      <c r="H20" s="729"/>
    </row>
    <row r="21" spans="3:8" ht="12">
      <c r="C21" s="297"/>
      <c r="D21" s="722"/>
      <c r="F21" s="724" t="s">
        <v>411</v>
      </c>
      <c r="G21" s="297" t="s">
        <v>542</v>
      </c>
      <c r="H21" s="728">
        <v>43000000</v>
      </c>
    </row>
    <row r="22" spans="3:9" ht="12.75" thickBot="1">
      <c r="C22" s="297"/>
      <c r="D22" s="722"/>
      <c r="F22" s="297"/>
      <c r="G22" s="297"/>
      <c r="H22" s="726"/>
      <c r="I22" s="242"/>
    </row>
    <row r="23" spans="3:8" ht="12.75" thickTop="1">
      <c r="C23" s="297"/>
      <c r="F23" s="297"/>
      <c r="G23" s="297"/>
      <c r="H23" s="729"/>
    </row>
    <row r="24" spans="3:8" ht="12">
      <c r="C24" s="297"/>
      <c r="F24" s="724" t="s">
        <v>412</v>
      </c>
      <c r="G24" s="297" t="s">
        <v>541</v>
      </c>
      <c r="H24" s="728">
        <v>84578939</v>
      </c>
    </row>
    <row r="25" spans="3:9" ht="12.75" thickBot="1">
      <c r="C25" s="297"/>
      <c r="F25" s="297"/>
      <c r="G25" s="297"/>
      <c r="H25" s="726"/>
      <c r="I25" s="242"/>
    </row>
    <row r="26" spans="3:8" ht="12.75" thickTop="1">
      <c r="C26" s="297"/>
      <c r="F26" s="297"/>
      <c r="G26" s="297"/>
      <c r="H26" s="729"/>
    </row>
    <row r="27" spans="1:8" ht="12">
      <c r="A27" s="4"/>
      <c r="B27" s="405"/>
      <c r="C27" s="297"/>
      <c r="F27" s="724" t="s">
        <v>413</v>
      </c>
      <c r="G27" s="297" t="s">
        <v>543</v>
      </c>
      <c r="H27" s="728">
        <v>11109770.362960916</v>
      </c>
    </row>
    <row r="28" spans="1:8" ht="12.75" thickBot="1">
      <c r="A28" s="4"/>
      <c r="B28" s="405"/>
      <c r="C28" s="297"/>
      <c r="F28" s="297"/>
      <c r="G28" s="297"/>
      <c r="H28" s="726"/>
    </row>
    <row r="29" spans="1:8" ht="12.75" thickTop="1">
      <c r="A29" s="297"/>
      <c r="B29" s="302"/>
      <c r="C29" s="297"/>
      <c r="F29" s="297"/>
      <c r="G29" s="297"/>
      <c r="H29" s="729"/>
    </row>
    <row r="30" spans="1:8" ht="12" customHeight="1">
      <c r="A30" s="297"/>
      <c r="B30" s="302"/>
      <c r="C30" s="297"/>
      <c r="F30" s="724" t="s">
        <v>553</v>
      </c>
      <c r="G30" s="791" t="s">
        <v>359</v>
      </c>
      <c r="H30" s="725">
        <v>0</v>
      </c>
    </row>
    <row r="31" spans="1:9" ht="12">
      <c r="A31" s="297"/>
      <c r="B31" s="302"/>
      <c r="C31" s="297"/>
      <c r="F31" s="297"/>
      <c r="G31" s="791"/>
      <c r="H31" s="730"/>
      <c r="I31" s="242"/>
    </row>
    <row r="32" spans="1:8" ht="12.75" thickBot="1">
      <c r="A32" s="297"/>
      <c r="B32" s="302"/>
      <c r="C32" s="297"/>
      <c r="F32" s="297"/>
      <c r="G32" s="297"/>
      <c r="H32" s="731"/>
    </row>
    <row r="33" spans="1:8" ht="12.75" thickTop="1">
      <c r="A33" s="297"/>
      <c r="B33" s="302"/>
      <c r="C33" s="297"/>
      <c r="F33" s="297"/>
      <c r="G33" s="303"/>
      <c r="H33" s="732"/>
    </row>
    <row r="34" spans="1:8" ht="12">
      <c r="A34" s="297"/>
      <c r="B34" s="302"/>
      <c r="C34" s="297"/>
      <c r="F34" s="724" t="s">
        <v>554</v>
      </c>
      <c r="G34" s="297" t="s">
        <v>544</v>
      </c>
      <c r="H34" s="728">
        <v>34184.74310300001</v>
      </c>
    </row>
    <row r="35" spans="1:8" ht="12.75" thickBot="1">
      <c r="A35" s="297"/>
      <c r="B35" s="302"/>
      <c r="C35" s="297"/>
      <c r="F35" s="297"/>
      <c r="G35" s="303"/>
      <c r="H35" s="731"/>
    </row>
    <row r="36" spans="1:8" ht="12.75" thickTop="1">
      <c r="A36" s="297"/>
      <c r="B36" s="302"/>
      <c r="C36" s="297"/>
      <c r="F36" s="297"/>
      <c r="G36" s="297"/>
      <c r="H36" s="732"/>
    </row>
    <row r="37" spans="1:8" ht="12">
      <c r="A37" s="297"/>
      <c r="B37" s="302"/>
      <c r="C37" s="297"/>
      <c r="F37" s="724" t="s">
        <v>555</v>
      </c>
      <c r="G37" s="297" t="s">
        <v>545</v>
      </c>
      <c r="H37" s="725">
        <v>0</v>
      </c>
    </row>
    <row r="38" spans="1:8" ht="12.75" thickBot="1">
      <c r="A38" s="297"/>
      <c r="B38" s="302"/>
      <c r="C38" s="297"/>
      <c r="F38" s="297"/>
      <c r="G38" s="297"/>
      <c r="H38" s="731"/>
    </row>
    <row r="39" spans="1:8" ht="12.75" thickTop="1">
      <c r="A39" s="297"/>
      <c r="B39" s="302"/>
      <c r="C39" s="297"/>
      <c r="F39" s="297"/>
      <c r="H39" s="727"/>
    </row>
    <row r="40" spans="1:8" ht="12" customHeight="1">
      <c r="A40" s="297"/>
      <c r="B40" s="302"/>
      <c r="C40" s="297"/>
      <c r="F40" s="724" t="s">
        <v>556</v>
      </c>
      <c r="G40" s="303" t="s">
        <v>361</v>
      </c>
      <c r="H40" s="725">
        <v>0</v>
      </c>
    </row>
    <row r="41" spans="1:8" ht="12.75" thickBot="1">
      <c r="A41" s="297"/>
      <c r="B41" s="302"/>
      <c r="C41" s="297"/>
      <c r="F41" s="297"/>
      <c r="G41" s="297"/>
      <c r="H41" s="733"/>
    </row>
    <row r="42" spans="1:6" ht="12.75" thickTop="1">
      <c r="A42" s="297"/>
      <c r="B42" s="302"/>
      <c r="C42" s="297"/>
      <c r="F42" s="297"/>
    </row>
    <row r="43" spans="1:6" ht="12">
      <c r="A43" s="297"/>
      <c r="B43" s="302"/>
      <c r="C43" s="297"/>
      <c r="F43" s="297"/>
    </row>
    <row r="44" spans="1:8" ht="12">
      <c r="A44" s="297"/>
      <c r="B44" s="302"/>
      <c r="C44" s="297"/>
      <c r="F44" s="297"/>
      <c r="G44" s="304"/>
      <c r="H44" s="201"/>
    </row>
    <row r="45" spans="1:8" ht="12">
      <c r="A45" s="297"/>
      <c r="B45" s="302"/>
      <c r="C45" s="297"/>
      <c r="F45" s="297"/>
      <c r="G45" s="304"/>
      <c r="H45" s="201"/>
    </row>
    <row r="46" spans="1:6" ht="12">
      <c r="A46" s="297"/>
      <c r="B46" s="302"/>
      <c r="C46" s="297"/>
      <c r="F46" s="297"/>
    </row>
    <row r="47" spans="1:6" ht="12">
      <c r="A47" s="4"/>
      <c r="B47" s="405"/>
      <c r="C47" s="297"/>
      <c r="F47" s="80"/>
    </row>
    <row r="48" spans="1:6" ht="12">
      <c r="A48" s="303"/>
      <c r="B48" s="405"/>
      <c r="C48" s="203"/>
      <c r="F48" s="203"/>
    </row>
    <row r="49" spans="1:6" ht="12">
      <c r="A49" s="4"/>
      <c r="B49" s="405"/>
      <c r="C49" s="203"/>
      <c r="F49" s="203"/>
    </row>
    <row r="50" spans="1:6" ht="12">
      <c r="A50" s="4"/>
      <c r="B50" s="405"/>
      <c r="C50" s="203"/>
      <c r="F50" s="203"/>
    </row>
    <row r="51" spans="1:6" ht="12">
      <c r="A51" s="4"/>
      <c r="B51" s="405"/>
      <c r="C51" s="203"/>
      <c r="F51" s="203"/>
    </row>
    <row r="52" spans="1:6" ht="12">
      <c r="A52" s="4"/>
      <c r="B52" s="405"/>
      <c r="C52" s="203"/>
      <c r="F52" s="203"/>
    </row>
    <row r="53" spans="1:6" ht="12">
      <c r="A53" s="4"/>
      <c r="B53" s="405"/>
      <c r="C53" s="203"/>
      <c r="D53" s="297"/>
      <c r="E53" s="301"/>
      <c r="F53" s="203"/>
    </row>
    <row r="54" spans="1:6" ht="12">
      <c r="A54" s="4"/>
      <c r="B54" s="405"/>
      <c r="C54" s="203"/>
      <c r="F54" s="203"/>
    </row>
    <row r="55" spans="1:6" ht="12">
      <c r="A55" s="4"/>
      <c r="B55" s="405"/>
      <c r="C55" s="203"/>
      <c r="F55" s="203"/>
    </row>
    <row r="56" spans="1:6" ht="12">
      <c r="A56" s="4"/>
      <c r="B56" s="405"/>
      <c r="C56" s="203"/>
      <c r="F56" s="203"/>
    </row>
    <row r="57" spans="1:6" ht="12">
      <c r="A57" s="4"/>
      <c r="B57" s="405"/>
      <c r="C57" s="203"/>
      <c r="F57" s="203"/>
    </row>
  </sheetData>
  <sheetProtection/>
  <mergeCells count="1">
    <mergeCell ref="G30:G3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headerFooter>
    <oddHeader>&amp;CLangton Investors' Report - September 2011</oddHeader>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B46"/>
  <sheetViews>
    <sheetView view="pageLayout" workbookViewId="0" topLeftCell="G96">
      <selection activeCell="G4" sqref="A1:IV65536"/>
    </sheetView>
  </sheetViews>
  <sheetFormatPr defaultColWidth="9.140625" defaultRowHeight="12"/>
  <cols>
    <col min="1" max="2" width="9.140625" style="0" customWidth="1"/>
    <col min="3" max="3" width="10.57421875" style="0" customWidth="1"/>
    <col min="4" max="4" width="9.140625" style="0" customWidth="1"/>
    <col min="5" max="5" width="17.00390625" style="0" customWidth="1"/>
    <col min="6" max="6" width="15.140625" style="400" bestFit="1" customWidth="1"/>
    <col min="7" max="9" width="9.140625" style="0" customWidth="1"/>
    <col min="10" max="10" width="17.140625" style="0" customWidth="1"/>
    <col min="11" max="11" width="9.140625" style="0" customWidth="1"/>
    <col min="12" max="12" width="16.57421875" style="0" customWidth="1"/>
    <col min="13" max="13" width="14.140625" style="400" bestFit="1" customWidth="1"/>
    <col min="14" max="16" width="9.140625" style="0" customWidth="1"/>
    <col min="17" max="17" width="16.28125" style="0" customWidth="1"/>
    <col min="18" max="18" width="9.140625" style="0" customWidth="1"/>
    <col min="19" max="19" width="16.57421875" style="0" customWidth="1"/>
    <col min="20" max="20" width="15.140625" style="400" bestFit="1" customWidth="1"/>
    <col min="21" max="23" width="9.140625" style="0" customWidth="1"/>
    <col min="24" max="24" width="16.8515625" style="0" customWidth="1"/>
    <col min="25" max="25" width="9.140625" style="0" customWidth="1"/>
    <col min="26" max="26" width="16.8515625" style="0" customWidth="1"/>
    <col min="27" max="27" width="15.140625" style="400" bestFit="1" customWidth="1"/>
  </cols>
  <sheetData>
    <row r="1" spans="1:28" ht="12.75" thickBot="1">
      <c r="A1" s="47" t="s">
        <v>378</v>
      </c>
      <c r="B1" s="362"/>
      <c r="C1" s="362"/>
      <c r="D1" s="362"/>
      <c r="E1" s="362"/>
      <c r="F1" s="399"/>
      <c r="G1" s="362"/>
      <c r="H1" s="362"/>
      <c r="I1" s="362"/>
      <c r="J1" s="362"/>
      <c r="K1" s="362"/>
      <c r="L1" s="362"/>
      <c r="M1" s="399"/>
      <c r="N1" s="362"/>
      <c r="O1" s="362"/>
      <c r="P1" s="362"/>
      <c r="Q1" s="362"/>
      <c r="R1" s="362"/>
      <c r="S1" s="362"/>
      <c r="T1" s="399"/>
      <c r="U1" s="362"/>
      <c r="V1" s="362"/>
      <c r="W1" s="362"/>
      <c r="X1" s="362"/>
      <c r="Y1" s="362"/>
      <c r="Z1" s="362"/>
      <c r="AA1" s="401"/>
      <c r="AB1" s="242"/>
    </row>
    <row r="3" spans="1:25" ht="12">
      <c r="A3" s="476" t="s">
        <v>521</v>
      </c>
      <c r="B3" s="477"/>
      <c r="C3" s="477"/>
      <c r="D3" s="477"/>
      <c r="H3" s="336" t="s">
        <v>404</v>
      </c>
      <c r="I3" s="335"/>
      <c r="J3" s="335"/>
      <c r="K3" s="368"/>
      <c r="O3" s="336" t="s">
        <v>405</v>
      </c>
      <c r="P3" s="337"/>
      <c r="Q3" s="337"/>
      <c r="R3" s="369"/>
      <c r="V3" s="476" t="s">
        <v>518</v>
      </c>
      <c r="W3" s="336"/>
      <c r="X3" s="336"/>
      <c r="Y3" s="336"/>
    </row>
    <row r="5" spans="1:27" ht="12">
      <c r="A5" t="s">
        <v>406</v>
      </c>
      <c r="B5" t="s">
        <v>337</v>
      </c>
      <c r="F5" s="415">
        <v>0</v>
      </c>
      <c r="H5" t="s">
        <v>406</v>
      </c>
      <c r="I5" t="s">
        <v>337</v>
      </c>
      <c r="M5" s="734">
        <v>0</v>
      </c>
      <c r="O5" t="s">
        <v>406</v>
      </c>
      <c r="P5" t="s">
        <v>337</v>
      </c>
      <c r="T5" s="415">
        <v>0</v>
      </c>
      <c r="V5" t="s">
        <v>406</v>
      </c>
      <c r="W5" t="s">
        <v>337</v>
      </c>
      <c r="AA5" s="415">
        <v>0</v>
      </c>
    </row>
    <row r="6" spans="2:27" ht="12">
      <c r="B6" t="s">
        <v>339</v>
      </c>
      <c r="F6" s="415">
        <v>0</v>
      </c>
      <c r="I6" t="s">
        <v>339</v>
      </c>
      <c r="M6" s="734">
        <v>0</v>
      </c>
      <c r="P6" t="s">
        <v>339</v>
      </c>
      <c r="T6" s="415">
        <v>0</v>
      </c>
      <c r="W6" t="s">
        <v>339</v>
      </c>
      <c r="AA6" s="415">
        <v>0</v>
      </c>
    </row>
    <row r="7" spans="2:27" ht="12">
      <c r="B7" t="s">
        <v>341</v>
      </c>
      <c r="F7" s="415">
        <v>0</v>
      </c>
      <c r="I7" t="s">
        <v>341</v>
      </c>
      <c r="M7" s="734">
        <v>0</v>
      </c>
      <c r="P7" t="s">
        <v>341</v>
      </c>
      <c r="T7" s="415">
        <v>0</v>
      </c>
      <c r="W7" t="s">
        <v>341</v>
      </c>
      <c r="AA7" s="415">
        <v>0</v>
      </c>
    </row>
    <row r="8" spans="6:27" ht="12">
      <c r="F8" s="416"/>
      <c r="M8" s="735"/>
      <c r="T8" s="419"/>
      <c r="AA8" s="419"/>
    </row>
    <row r="9" spans="6:27" ht="12">
      <c r="F9" s="416"/>
      <c r="M9" s="735"/>
      <c r="T9" s="419"/>
      <c r="AA9" s="419"/>
    </row>
    <row r="10" spans="1:27" ht="12">
      <c r="A10" t="s">
        <v>407</v>
      </c>
      <c r="B10" t="s">
        <v>340</v>
      </c>
      <c r="F10" s="415">
        <v>0</v>
      </c>
      <c r="H10" t="s">
        <v>407</v>
      </c>
      <c r="I10" t="s">
        <v>340</v>
      </c>
      <c r="M10" s="734">
        <v>0</v>
      </c>
      <c r="O10" t="s">
        <v>407</v>
      </c>
      <c r="P10" t="s">
        <v>340</v>
      </c>
      <c r="T10" s="415">
        <v>0</v>
      </c>
      <c r="V10" t="s">
        <v>407</v>
      </c>
      <c r="W10" t="s">
        <v>340</v>
      </c>
      <c r="AA10" s="415">
        <v>0</v>
      </c>
    </row>
    <row r="11" spans="6:27" ht="12">
      <c r="F11" s="416"/>
      <c r="M11" s="735"/>
      <c r="T11" s="419"/>
      <c r="AA11" s="419"/>
    </row>
    <row r="12" spans="6:27" ht="12">
      <c r="F12" s="416"/>
      <c r="M12" s="735"/>
      <c r="T12" s="419"/>
      <c r="AA12" s="419"/>
    </row>
    <row r="13" spans="1:27" ht="12">
      <c r="A13" t="s">
        <v>408</v>
      </c>
      <c r="B13" t="s">
        <v>347</v>
      </c>
      <c r="F13" s="417">
        <v>411398.584109589</v>
      </c>
      <c r="H13" t="s">
        <v>408</v>
      </c>
      <c r="I13" t="s">
        <v>347</v>
      </c>
      <c r="M13" s="736">
        <v>83286.1917808219</v>
      </c>
      <c r="O13" t="s">
        <v>408</v>
      </c>
      <c r="P13" t="s">
        <v>347</v>
      </c>
      <c r="T13" s="417">
        <v>505186.76</v>
      </c>
      <c r="V13" t="s">
        <v>408</v>
      </c>
      <c r="W13" t="s">
        <v>347</v>
      </c>
      <c r="AA13" s="417">
        <v>191643.89</v>
      </c>
    </row>
    <row r="14" spans="2:27" ht="12">
      <c r="B14" t="s">
        <v>348</v>
      </c>
      <c r="F14" s="415">
        <v>0</v>
      </c>
      <c r="I14" t="s">
        <v>348</v>
      </c>
      <c r="M14" s="734">
        <v>0</v>
      </c>
      <c r="P14" t="s">
        <v>348</v>
      </c>
      <c r="T14" s="415">
        <v>0</v>
      </c>
      <c r="W14" t="s">
        <v>348</v>
      </c>
      <c r="AA14" s="415">
        <v>0</v>
      </c>
    </row>
    <row r="15" spans="2:27" ht="12">
      <c r="B15" t="s">
        <v>351</v>
      </c>
      <c r="F15" s="415">
        <v>0</v>
      </c>
      <c r="I15" t="s">
        <v>351</v>
      </c>
      <c r="M15" s="734">
        <v>0</v>
      </c>
      <c r="P15" t="s">
        <v>351</v>
      </c>
      <c r="T15" s="415">
        <v>0</v>
      </c>
      <c r="W15" t="s">
        <v>351</v>
      </c>
      <c r="AA15" s="415">
        <v>0</v>
      </c>
    </row>
    <row r="16" spans="6:27" ht="12">
      <c r="F16" s="416"/>
      <c r="M16" s="735"/>
      <c r="T16" s="419"/>
      <c r="AA16" s="419"/>
    </row>
    <row r="17" spans="6:27" ht="12">
      <c r="F17" s="416"/>
      <c r="M17" s="735"/>
      <c r="T17" s="419"/>
      <c r="AA17" s="419"/>
    </row>
    <row r="18" spans="1:27" ht="12">
      <c r="A18" t="s">
        <v>409</v>
      </c>
      <c r="B18" t="s">
        <v>353</v>
      </c>
      <c r="F18" s="417">
        <v>72763248.5654795</v>
      </c>
      <c r="H18" t="s">
        <v>409</v>
      </c>
      <c r="I18" t="s">
        <v>353</v>
      </c>
      <c r="M18" s="736">
        <v>8487308.21917808</v>
      </c>
      <c r="O18" t="s">
        <v>409</v>
      </c>
      <c r="P18" t="s">
        <v>353</v>
      </c>
      <c r="T18" s="417">
        <v>88641679.14</v>
      </c>
      <c r="V18" t="s">
        <v>409</v>
      </c>
      <c r="W18" t="s">
        <v>353</v>
      </c>
      <c r="AA18" s="417">
        <v>30817495.009999998</v>
      </c>
    </row>
    <row r="19" spans="2:27" ht="12">
      <c r="B19" t="s">
        <v>410</v>
      </c>
      <c r="F19" s="417">
        <v>13441844.46</v>
      </c>
      <c r="I19" t="s">
        <v>410</v>
      </c>
      <c r="M19" s="734">
        <v>0</v>
      </c>
      <c r="P19" s="368"/>
      <c r="Q19" s="368"/>
      <c r="R19" s="368"/>
      <c r="S19" s="368"/>
      <c r="T19" s="723"/>
      <c r="W19" t="s">
        <v>410</v>
      </c>
      <c r="AA19" s="417">
        <v>29452495.01</v>
      </c>
    </row>
    <row r="20" spans="6:27" ht="12">
      <c r="F20" s="416"/>
      <c r="M20" s="735"/>
      <c r="T20" s="419"/>
      <c r="AA20" s="419"/>
    </row>
    <row r="21" spans="1:27" ht="12">
      <c r="A21" t="s">
        <v>411</v>
      </c>
      <c r="B21" t="s">
        <v>549</v>
      </c>
      <c r="F21" s="415">
        <v>0</v>
      </c>
      <c r="H21" t="s">
        <v>411</v>
      </c>
      <c r="I21" t="s">
        <v>549</v>
      </c>
      <c r="M21" s="734">
        <v>0</v>
      </c>
      <c r="O21" t="s">
        <v>411</v>
      </c>
      <c r="P21" t="s">
        <v>549</v>
      </c>
      <c r="T21" s="415">
        <v>0</v>
      </c>
      <c r="V21" t="s">
        <v>411</v>
      </c>
      <c r="W21" t="s">
        <v>549</v>
      </c>
      <c r="AA21" s="415">
        <v>0</v>
      </c>
    </row>
    <row r="22" spans="6:27" ht="12">
      <c r="F22" s="416"/>
      <c r="I22" s="368"/>
      <c r="J22" s="368"/>
      <c r="K22" s="368"/>
      <c r="L22" s="368"/>
      <c r="M22" s="737"/>
      <c r="T22" s="723"/>
      <c r="AA22" s="723"/>
    </row>
    <row r="23" spans="1:27" ht="12">
      <c r="A23" t="s">
        <v>412</v>
      </c>
      <c r="B23" t="s">
        <v>550</v>
      </c>
      <c r="F23" s="738">
        <v>200000000</v>
      </c>
      <c r="H23" t="s">
        <v>412</v>
      </c>
      <c r="I23" t="s">
        <v>550</v>
      </c>
      <c r="M23" s="739">
        <v>36106000</v>
      </c>
      <c r="O23" t="s">
        <v>412</v>
      </c>
      <c r="P23" t="s">
        <v>550</v>
      </c>
      <c r="T23" s="740">
        <v>245388000</v>
      </c>
      <c r="U23" s="741"/>
      <c r="V23" t="s">
        <v>412</v>
      </c>
      <c r="W23" t="s">
        <v>550</v>
      </c>
      <c r="AA23" s="742">
        <v>134990000</v>
      </c>
    </row>
    <row r="24" spans="6:27" ht="12">
      <c r="F24"/>
      <c r="I24" s="368"/>
      <c r="J24" s="368"/>
      <c r="K24" s="368"/>
      <c r="L24" s="368"/>
      <c r="M24" s="737"/>
      <c r="T24" s="723"/>
      <c r="AA24" s="723"/>
    </row>
    <row r="25" spans="1:27" ht="12">
      <c r="A25" t="s">
        <v>413</v>
      </c>
      <c r="B25" t="s">
        <v>551</v>
      </c>
      <c r="F25" s="738">
        <v>413632.225357355</v>
      </c>
      <c r="H25" t="s">
        <v>413</v>
      </c>
      <c r="I25" t="s">
        <v>551</v>
      </c>
      <c r="M25" s="743">
        <v>83738.38457028827</v>
      </c>
      <c r="O25" t="s">
        <v>413</v>
      </c>
      <c r="P25" t="s">
        <v>551</v>
      </c>
      <c r="T25" s="740">
        <v>507930</v>
      </c>
      <c r="U25" s="741"/>
      <c r="V25" t="s">
        <v>413</v>
      </c>
      <c r="W25" t="s">
        <v>551</v>
      </c>
      <c r="AA25" s="742">
        <v>210132</v>
      </c>
    </row>
    <row r="26" ht="12">
      <c r="M26" s="744"/>
    </row>
    <row r="27" spans="1:27" ht="12">
      <c r="A27" t="s">
        <v>553</v>
      </c>
      <c r="B27" t="s">
        <v>355</v>
      </c>
      <c r="F27" s="418">
        <v>10751712.3287671</v>
      </c>
      <c r="H27" t="s">
        <v>553</v>
      </c>
      <c r="I27" t="s">
        <v>355</v>
      </c>
      <c r="M27" s="736">
        <v>1219636.84931507</v>
      </c>
      <c r="O27" t="s">
        <v>553</v>
      </c>
      <c r="P27" t="s">
        <v>355</v>
      </c>
      <c r="T27" s="417">
        <v>13454645.5</v>
      </c>
      <c r="V27" t="s">
        <v>553</v>
      </c>
      <c r="W27" t="s">
        <v>355</v>
      </c>
      <c r="AA27" s="417">
        <v>5063207.100000001</v>
      </c>
    </row>
    <row r="28" spans="6:27" ht="12">
      <c r="F28" s="416"/>
      <c r="M28" s="735"/>
      <c r="T28" s="419"/>
      <c r="AA28" s="419"/>
    </row>
    <row r="29" spans="1:27" ht="12">
      <c r="A29" t="s">
        <v>554</v>
      </c>
      <c r="B29" t="s">
        <v>357</v>
      </c>
      <c r="F29" s="415">
        <v>0</v>
      </c>
      <c r="H29" t="s">
        <v>554</v>
      </c>
      <c r="I29" t="s">
        <v>357</v>
      </c>
      <c r="M29" s="734">
        <v>0</v>
      </c>
      <c r="O29" t="s">
        <v>554</v>
      </c>
      <c r="P29" t="s">
        <v>357</v>
      </c>
      <c r="T29" s="415">
        <v>0</v>
      </c>
      <c r="V29" t="s">
        <v>554</v>
      </c>
      <c r="W29" t="s">
        <v>357</v>
      </c>
      <c r="AA29" s="415">
        <v>0</v>
      </c>
    </row>
    <row r="30" spans="6:27" ht="12">
      <c r="F30" s="416"/>
      <c r="M30" s="744"/>
      <c r="T30" s="419"/>
      <c r="AA30" s="419"/>
    </row>
    <row r="31" spans="1:27" ht="12">
      <c r="A31" t="s">
        <v>555</v>
      </c>
      <c r="B31" t="s">
        <v>358</v>
      </c>
      <c r="F31" s="417">
        <v>5585.18</v>
      </c>
      <c r="H31" t="s">
        <v>555</v>
      </c>
      <c r="I31" t="s">
        <v>358</v>
      </c>
      <c r="M31" s="736">
        <v>970.694506849315</v>
      </c>
      <c r="O31" t="s">
        <v>555</v>
      </c>
      <c r="P31" t="s">
        <v>358</v>
      </c>
      <c r="T31" s="417">
        <v>10209.630000000001</v>
      </c>
      <c r="V31" t="s">
        <v>555</v>
      </c>
      <c r="W31" t="s">
        <v>358</v>
      </c>
      <c r="AA31" s="417">
        <v>1250</v>
      </c>
    </row>
    <row r="32" ht="12">
      <c r="M32" s="744"/>
    </row>
    <row r="33" spans="1:27" ht="12">
      <c r="A33" t="s">
        <v>556</v>
      </c>
      <c r="B33" t="s">
        <v>559</v>
      </c>
      <c r="F33" s="740">
        <v>862965.5135134668</v>
      </c>
      <c r="H33" t="s">
        <v>556</v>
      </c>
      <c r="I33" t="s">
        <v>559</v>
      </c>
      <c r="M33" s="734">
        <v>0</v>
      </c>
      <c r="O33" t="s">
        <v>556</v>
      </c>
      <c r="P33" t="s">
        <v>559</v>
      </c>
      <c r="T33" s="739">
        <v>1051736</v>
      </c>
      <c r="V33" t="s">
        <v>556</v>
      </c>
      <c r="W33" t="s">
        <v>559</v>
      </c>
      <c r="AA33" s="745">
        <v>947725</v>
      </c>
    </row>
    <row r="34" spans="2:27" ht="12">
      <c r="B34" t="s">
        <v>560</v>
      </c>
      <c r="F34" s="740">
        <v>15944934.413849717</v>
      </c>
      <c r="I34" t="s">
        <v>560</v>
      </c>
      <c r="M34" s="734">
        <v>0</v>
      </c>
      <c r="P34" t="s">
        <v>560</v>
      </c>
      <c r="T34" s="739">
        <v>20580847</v>
      </c>
      <c r="W34" t="s">
        <v>560</v>
      </c>
      <c r="AA34" s="745">
        <v>14400042</v>
      </c>
    </row>
    <row r="35" spans="6:13" ht="12">
      <c r="F35" s="746"/>
      <c r="M35" s="744"/>
    </row>
    <row r="36" spans="1:27" ht="12">
      <c r="A36" t="s">
        <v>557</v>
      </c>
      <c r="B36" t="s">
        <v>552</v>
      </c>
      <c r="F36" s="738">
        <v>413632.2253573553</v>
      </c>
      <c r="H36" t="s">
        <v>557</v>
      </c>
      <c r="I36" t="s">
        <v>552</v>
      </c>
      <c r="M36" s="743">
        <v>16542.35457028883</v>
      </c>
      <c r="O36" t="s">
        <v>557</v>
      </c>
      <c r="P36" t="s">
        <v>552</v>
      </c>
      <c r="T36" s="415">
        <v>0</v>
      </c>
      <c r="V36" t="s">
        <v>557</v>
      </c>
      <c r="W36" t="s">
        <v>552</v>
      </c>
      <c r="AA36" s="415">
        <v>0</v>
      </c>
    </row>
    <row r="37" spans="6:27" ht="12">
      <c r="F37" s="419"/>
      <c r="M37" s="747"/>
      <c r="T37" s="419"/>
      <c r="AA37" s="419"/>
    </row>
    <row r="38" spans="1:27" ht="12">
      <c r="A38" s="476" t="s">
        <v>520</v>
      </c>
      <c r="B38" s="477"/>
      <c r="C38" s="477"/>
      <c r="D38" s="477"/>
      <c r="F38" s="419"/>
      <c r="H38" s="336" t="s">
        <v>423</v>
      </c>
      <c r="I38" s="336"/>
      <c r="J38" s="336"/>
      <c r="M38" s="747"/>
      <c r="O38" s="336" t="s">
        <v>424</v>
      </c>
      <c r="P38" s="336"/>
      <c r="Q38" s="336"/>
      <c r="T38" s="419"/>
      <c r="V38" s="476" t="s">
        <v>519</v>
      </c>
      <c r="W38" s="336"/>
      <c r="X38" s="336"/>
      <c r="Y38" s="336"/>
      <c r="AA38" s="419"/>
    </row>
    <row r="39" spans="6:27" ht="12">
      <c r="F39" s="419"/>
      <c r="M39" s="747"/>
      <c r="T39" s="419"/>
      <c r="AA39" s="419"/>
    </row>
    <row r="40" spans="1:27" ht="12">
      <c r="A40" t="s">
        <v>406</v>
      </c>
      <c r="B40" t="s">
        <v>360</v>
      </c>
      <c r="F40" s="415">
        <v>0</v>
      </c>
      <c r="H40" t="s">
        <v>406</v>
      </c>
      <c r="I40" t="s">
        <v>360</v>
      </c>
      <c r="M40" s="748">
        <v>30000000</v>
      </c>
      <c r="O40" t="s">
        <v>406</v>
      </c>
      <c r="P40" t="s">
        <v>360</v>
      </c>
      <c r="T40" s="418">
        <v>1121214217.97</v>
      </c>
      <c r="V40" t="s">
        <v>406</v>
      </c>
      <c r="W40" t="s">
        <v>360</v>
      </c>
      <c r="AA40" s="418">
        <v>1008827238.34</v>
      </c>
    </row>
    <row r="41" spans="2:27" ht="12">
      <c r="B41" t="s">
        <v>414</v>
      </c>
      <c r="F41" s="415">
        <v>0</v>
      </c>
      <c r="I41" t="s">
        <v>414</v>
      </c>
      <c r="M41" s="734">
        <v>0</v>
      </c>
      <c r="P41" s="368"/>
      <c r="Q41" s="368"/>
      <c r="R41" s="368"/>
      <c r="S41" s="368"/>
      <c r="T41" s="723"/>
      <c r="W41" t="s">
        <v>414</v>
      </c>
      <c r="AA41" s="418">
        <v>1008827238.34</v>
      </c>
    </row>
    <row r="42" spans="6:27" ht="12">
      <c r="F42" s="419"/>
      <c r="M42" s="747"/>
      <c r="T42" s="419"/>
      <c r="AA42" s="419"/>
    </row>
    <row r="43" spans="1:27" ht="12">
      <c r="A43" t="s">
        <v>407</v>
      </c>
      <c r="B43" t="s">
        <v>362</v>
      </c>
      <c r="F43" s="415">
        <v>0</v>
      </c>
      <c r="H43" t="s">
        <v>407</v>
      </c>
      <c r="I43" t="s">
        <v>362</v>
      </c>
      <c r="M43" s="734">
        <v>0</v>
      </c>
      <c r="O43" t="s">
        <v>407</v>
      </c>
      <c r="P43" t="s">
        <v>362</v>
      </c>
      <c r="T43" s="415">
        <v>0</v>
      </c>
      <c r="V43" t="s">
        <v>407</v>
      </c>
      <c r="W43" t="s">
        <v>362</v>
      </c>
      <c r="AA43" s="415">
        <v>0</v>
      </c>
    </row>
    <row r="46" ht="12">
      <c r="F46" s="74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headerFooter>
    <oddHeader>&amp;CLangton Investors' Report - September 2011</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23"/>
  <sheetViews>
    <sheetView view="pageLayout" workbookViewId="0" topLeftCell="A83">
      <selection activeCell="F29" sqref="F29"/>
    </sheetView>
  </sheetViews>
  <sheetFormatPr defaultColWidth="9.140625" defaultRowHeight="12"/>
  <cols>
    <col min="1" max="1" width="9.140625" style="0" customWidth="1"/>
    <col min="2" max="2" width="20.00390625" style="0" customWidth="1"/>
    <col min="3" max="3" width="22.57421875" style="0" customWidth="1"/>
    <col min="4" max="4" width="16.57421875" style="0" bestFit="1" customWidth="1"/>
    <col min="5" max="5" width="22.28125" style="0" bestFit="1" customWidth="1"/>
    <col min="6" max="6" width="26.8515625" style="0" bestFit="1" customWidth="1"/>
    <col min="7" max="7" width="12.7109375" style="0" bestFit="1" customWidth="1"/>
    <col min="8" max="8" width="18.421875" style="0" customWidth="1"/>
    <col min="9" max="9" width="17.00390625" style="0" bestFit="1" customWidth="1"/>
    <col min="10" max="10" width="22.28125" style="0" customWidth="1"/>
    <col min="11" max="11" width="26.8515625" style="0" bestFit="1" customWidth="1"/>
    <col min="12" max="12" width="12.57421875" style="0" bestFit="1" customWidth="1"/>
    <col min="13" max="13" width="18.421875" style="0" customWidth="1"/>
    <col min="14" max="14" width="17.140625" style="0" bestFit="1" customWidth="1"/>
  </cols>
  <sheetData>
    <row r="1" spans="2:21" ht="15" customHeight="1" thickBot="1">
      <c r="B1" s="708" t="s">
        <v>429</v>
      </c>
      <c r="C1" s="708"/>
      <c r="D1" s="709"/>
      <c r="E1" s="709"/>
      <c r="F1" s="709"/>
      <c r="G1" s="709"/>
      <c r="H1" s="709"/>
      <c r="I1" s="709"/>
      <c r="J1" s="709"/>
      <c r="K1" s="709"/>
      <c r="L1" s="709"/>
      <c r="M1" s="709"/>
      <c r="N1" s="709"/>
      <c r="O1" s="709"/>
      <c r="P1" s="709"/>
      <c r="Q1" s="242"/>
      <c r="R1" s="242"/>
      <c r="S1" s="242"/>
      <c r="T1" s="242"/>
      <c r="U1" s="242"/>
    </row>
    <row r="2" spans="2:16" ht="12">
      <c r="B2" s="494"/>
      <c r="C2" s="494"/>
      <c r="D2" s="494"/>
      <c r="E2" s="494"/>
      <c r="F2" s="494"/>
      <c r="G2" s="494"/>
      <c r="H2" s="494"/>
      <c r="I2" s="494"/>
      <c r="J2" s="494"/>
      <c r="K2" s="494"/>
      <c r="L2" s="494"/>
      <c r="M2" s="494"/>
      <c r="N2" s="494"/>
      <c r="O2" s="494"/>
      <c r="P2" s="494"/>
    </row>
    <row r="3" spans="1:16" ht="12.75" thickBot="1">
      <c r="A3" s="1"/>
      <c r="B3" s="710"/>
      <c r="C3" s="710"/>
      <c r="D3" s="710"/>
      <c r="E3" s="710"/>
      <c r="F3" s="710"/>
      <c r="G3" s="710"/>
      <c r="H3" s="710"/>
      <c r="I3" s="710"/>
      <c r="J3" s="710"/>
      <c r="K3" s="710"/>
      <c r="L3" s="710"/>
      <c r="M3" s="710"/>
      <c r="N3" s="494"/>
      <c r="O3" s="494"/>
      <c r="P3" s="494"/>
    </row>
    <row r="4" spans="1:16" ht="16.5" customHeight="1" thickBot="1">
      <c r="A4" s="305"/>
      <c r="B4" s="420" t="s">
        <v>428</v>
      </c>
      <c r="C4" s="420" t="s">
        <v>528</v>
      </c>
      <c r="D4" s="421" t="s">
        <v>367</v>
      </c>
      <c r="E4" s="422" t="s">
        <v>368</v>
      </c>
      <c r="F4" s="422" t="s">
        <v>369</v>
      </c>
      <c r="G4" s="422" t="s">
        <v>370</v>
      </c>
      <c r="H4" s="422" t="s">
        <v>371</v>
      </c>
      <c r="I4" s="422" t="s">
        <v>372</v>
      </c>
      <c r="J4" s="422" t="s">
        <v>373</v>
      </c>
      <c r="K4" s="422" t="s">
        <v>374</v>
      </c>
      <c r="L4" s="422" t="s">
        <v>375</v>
      </c>
      <c r="M4" s="422" t="s">
        <v>376</v>
      </c>
      <c r="N4" s="421" t="s">
        <v>377</v>
      </c>
      <c r="O4" s="494"/>
      <c r="P4" s="494"/>
    </row>
    <row r="5" spans="1:16" ht="16.5" customHeight="1">
      <c r="A5" s="1"/>
      <c r="B5" s="423" t="s">
        <v>476</v>
      </c>
      <c r="C5" s="423"/>
      <c r="D5" s="711" t="s">
        <v>529</v>
      </c>
      <c r="E5" s="424" t="s">
        <v>477</v>
      </c>
      <c r="F5" s="425" t="s">
        <v>530</v>
      </c>
      <c r="G5" s="426"/>
      <c r="H5" s="427">
        <v>283746210.36</v>
      </c>
      <c r="I5" s="711" t="s">
        <v>529</v>
      </c>
      <c r="J5" s="428" t="s">
        <v>155</v>
      </c>
      <c r="K5" s="425" t="s">
        <v>530</v>
      </c>
      <c r="L5" s="426"/>
      <c r="M5" s="429">
        <v>407881983.1</v>
      </c>
      <c r="N5" s="430">
        <v>0</v>
      </c>
      <c r="O5" s="494"/>
      <c r="P5" s="494"/>
    </row>
    <row r="6" spans="1:16" ht="12">
      <c r="A6" s="1"/>
      <c r="B6" s="431" t="s">
        <v>478</v>
      </c>
      <c r="C6" s="712" t="s">
        <v>531</v>
      </c>
      <c r="D6" s="432">
        <v>1152000000</v>
      </c>
      <c r="E6" s="431" t="s">
        <v>152</v>
      </c>
      <c r="F6" s="433">
        <v>0.0125</v>
      </c>
      <c r="G6" s="434">
        <v>0.02744</v>
      </c>
      <c r="H6" s="435">
        <v>7990528</v>
      </c>
      <c r="I6" s="432">
        <v>1000512000</v>
      </c>
      <c r="J6" s="431" t="s">
        <v>155</v>
      </c>
      <c r="K6" s="433">
        <v>0.0157</v>
      </c>
      <c r="L6" s="434">
        <v>0.02395</v>
      </c>
      <c r="M6" s="432">
        <v>5974153.091506848</v>
      </c>
      <c r="N6" s="436">
        <v>0</v>
      </c>
      <c r="O6" s="494"/>
      <c r="P6" s="494"/>
    </row>
    <row r="7" spans="1:16" ht="12">
      <c r="A7" s="1"/>
      <c r="B7" s="431" t="s">
        <v>479</v>
      </c>
      <c r="C7" s="712" t="s">
        <v>531</v>
      </c>
      <c r="D7" s="432">
        <v>1440000000</v>
      </c>
      <c r="E7" s="431" t="s">
        <v>152</v>
      </c>
      <c r="F7" s="433">
        <v>0.0125</v>
      </c>
      <c r="G7" s="434">
        <v>0.02744</v>
      </c>
      <c r="H7" s="435">
        <v>9988160</v>
      </c>
      <c r="I7" s="432">
        <v>1250640000</v>
      </c>
      <c r="J7" s="431" t="s">
        <v>155</v>
      </c>
      <c r="K7" s="433">
        <v>0.0157</v>
      </c>
      <c r="L7" s="434">
        <v>0.02395</v>
      </c>
      <c r="M7" s="432">
        <v>7467691.364383561</v>
      </c>
      <c r="N7" s="436">
        <v>0</v>
      </c>
      <c r="O7" s="494"/>
      <c r="P7" s="494"/>
    </row>
    <row r="8" spans="1:16" ht="12">
      <c r="A8" s="1"/>
      <c r="B8" s="431" t="s">
        <v>480</v>
      </c>
      <c r="C8" s="712" t="s">
        <v>531</v>
      </c>
      <c r="D8" s="432">
        <v>1600000000</v>
      </c>
      <c r="E8" s="431" t="s">
        <v>149</v>
      </c>
      <c r="F8" s="433">
        <v>0.014</v>
      </c>
      <c r="G8" s="434">
        <v>0.016465</v>
      </c>
      <c r="H8" s="435">
        <v>6659177.77777778</v>
      </c>
      <c r="I8" s="432">
        <v>1008827238.34</v>
      </c>
      <c r="J8" s="431" t="s">
        <v>155</v>
      </c>
      <c r="K8" s="433">
        <v>0.0133</v>
      </c>
      <c r="L8" s="434">
        <v>0.02155</v>
      </c>
      <c r="M8" s="432">
        <v>5420166.180127827</v>
      </c>
      <c r="N8" s="436">
        <v>0</v>
      </c>
      <c r="O8" s="494"/>
      <c r="P8" s="494"/>
    </row>
    <row r="9" spans="2:16" ht="12">
      <c r="B9" s="431" t="s">
        <v>481</v>
      </c>
      <c r="C9" s="712" t="s">
        <v>531</v>
      </c>
      <c r="D9" s="437">
        <v>5400000000</v>
      </c>
      <c r="E9" s="431" t="s">
        <v>149</v>
      </c>
      <c r="F9" s="433">
        <v>0.01</v>
      </c>
      <c r="G9" s="434">
        <v>0.012465</v>
      </c>
      <c r="H9" s="438">
        <v>17014725</v>
      </c>
      <c r="I9" s="437">
        <v>3404791929.38</v>
      </c>
      <c r="J9" s="431" t="s">
        <v>155</v>
      </c>
      <c r="K9" s="433">
        <v>0.0092</v>
      </c>
      <c r="L9" s="434">
        <v>0.01745</v>
      </c>
      <c r="M9" s="437">
        <v>14812710.532216359</v>
      </c>
      <c r="N9" s="436">
        <v>0</v>
      </c>
      <c r="O9" s="494"/>
      <c r="P9" s="494"/>
    </row>
    <row r="10" spans="2:16" ht="12">
      <c r="B10" s="431" t="s">
        <v>482</v>
      </c>
      <c r="C10" s="712" t="s">
        <v>531</v>
      </c>
      <c r="D10" s="437">
        <v>1100000000</v>
      </c>
      <c r="E10" s="431" t="s">
        <v>152</v>
      </c>
      <c r="F10" s="433">
        <v>0.01</v>
      </c>
      <c r="G10" s="434">
        <v>0.02494</v>
      </c>
      <c r="H10" s="438">
        <v>6934705.555555556</v>
      </c>
      <c r="I10" s="437">
        <v>961399999.9999999</v>
      </c>
      <c r="J10" s="431" t="s">
        <v>155</v>
      </c>
      <c r="K10" s="433">
        <v>0.0123</v>
      </c>
      <c r="L10" s="434">
        <v>0.02055</v>
      </c>
      <c r="M10" s="437">
        <v>4925660.465753424</v>
      </c>
      <c r="N10" s="436">
        <v>0</v>
      </c>
      <c r="O10" s="494"/>
      <c r="P10" s="494"/>
    </row>
    <row r="11" spans="2:16" ht="12">
      <c r="B11" s="431" t="s">
        <v>483</v>
      </c>
      <c r="C11" s="712" t="s">
        <v>531</v>
      </c>
      <c r="D11" s="437">
        <v>250000000</v>
      </c>
      <c r="E11" s="431" t="s">
        <v>149</v>
      </c>
      <c r="F11" s="433">
        <v>0.0145</v>
      </c>
      <c r="G11" s="434">
        <v>0.0165965</v>
      </c>
      <c r="H11" s="438">
        <v>610843.4027777778</v>
      </c>
      <c r="I11" s="437">
        <v>156875000</v>
      </c>
      <c r="J11" s="431" t="s">
        <v>155</v>
      </c>
      <c r="K11" s="433">
        <v>0.015</v>
      </c>
      <c r="L11" s="434">
        <v>0.0218338</v>
      </c>
      <c r="M11" s="437">
        <v>497354.52294520556</v>
      </c>
      <c r="N11" s="436">
        <v>0</v>
      </c>
      <c r="O11" s="494"/>
      <c r="P11" s="494"/>
    </row>
    <row r="12" spans="2:16" ht="12">
      <c r="B12" s="431" t="s">
        <v>484</v>
      </c>
      <c r="C12" s="712" t="s">
        <v>531</v>
      </c>
      <c r="D12" s="437">
        <v>250000000</v>
      </c>
      <c r="E12" s="431" t="s">
        <v>149</v>
      </c>
      <c r="F12" s="433">
        <v>0.014</v>
      </c>
      <c r="G12" s="434">
        <v>0.0160965</v>
      </c>
      <c r="H12" s="438">
        <v>592440.625</v>
      </c>
      <c r="I12" s="437">
        <v>156875000</v>
      </c>
      <c r="J12" s="431" t="s">
        <v>155</v>
      </c>
      <c r="K12" s="433">
        <v>0.0145</v>
      </c>
      <c r="L12" s="434">
        <v>0.0213338</v>
      </c>
      <c r="M12" s="437">
        <v>485964.96815068496</v>
      </c>
      <c r="N12" s="436">
        <v>0</v>
      </c>
      <c r="O12" s="494"/>
      <c r="P12" s="494"/>
    </row>
    <row r="13" spans="2:16" ht="12">
      <c r="B13" s="431" t="s">
        <v>485</v>
      </c>
      <c r="C13" s="712" t="s">
        <v>531</v>
      </c>
      <c r="D13" s="437">
        <v>250000000</v>
      </c>
      <c r="E13" s="431" t="s">
        <v>149</v>
      </c>
      <c r="F13" s="433">
        <v>0.0135</v>
      </c>
      <c r="G13" s="434">
        <v>0.0155965</v>
      </c>
      <c r="H13" s="438">
        <v>574037.8472222222</v>
      </c>
      <c r="I13" s="437">
        <v>156875000</v>
      </c>
      <c r="J13" s="431" t="s">
        <v>155</v>
      </c>
      <c r="K13" s="433">
        <v>0.014</v>
      </c>
      <c r="L13" s="434">
        <v>0.0208338</v>
      </c>
      <c r="M13" s="437">
        <v>474575.41335616435</v>
      </c>
      <c r="N13" s="436">
        <v>0</v>
      </c>
      <c r="O13" s="494"/>
      <c r="P13" s="494"/>
    </row>
    <row r="14" spans="2:16" ht="12">
      <c r="B14" s="431" t="s">
        <v>486</v>
      </c>
      <c r="C14" s="712" t="s">
        <v>531</v>
      </c>
      <c r="D14" s="437">
        <v>250000000</v>
      </c>
      <c r="E14" s="431" t="s">
        <v>149</v>
      </c>
      <c r="F14" s="433">
        <v>0.013</v>
      </c>
      <c r="G14" s="434">
        <v>0.015096499999999999</v>
      </c>
      <c r="H14" s="438">
        <v>555635.0694444444</v>
      </c>
      <c r="I14" s="437">
        <v>156875000</v>
      </c>
      <c r="J14" s="431" t="s">
        <v>155</v>
      </c>
      <c r="K14" s="433">
        <v>0.0135</v>
      </c>
      <c r="L14" s="434">
        <v>0.0203338</v>
      </c>
      <c r="M14" s="437">
        <v>463185.85856164386</v>
      </c>
      <c r="N14" s="436">
        <v>0</v>
      </c>
      <c r="O14" s="494"/>
      <c r="P14" s="494"/>
    </row>
    <row r="15" spans="2:16" ht="12">
      <c r="B15" s="431" t="s">
        <v>487</v>
      </c>
      <c r="C15" s="712" t="s">
        <v>531</v>
      </c>
      <c r="D15" s="437">
        <v>250000000</v>
      </c>
      <c r="E15" s="431" t="s">
        <v>149</v>
      </c>
      <c r="F15" s="433">
        <v>0.0145</v>
      </c>
      <c r="G15" s="434">
        <v>0.0165965</v>
      </c>
      <c r="H15" s="438">
        <v>610843.4027777778</v>
      </c>
      <c r="I15" s="437">
        <v>156875000</v>
      </c>
      <c r="J15" s="431" t="s">
        <v>155</v>
      </c>
      <c r="K15" s="433">
        <v>0.015</v>
      </c>
      <c r="L15" s="434">
        <v>0.0218338</v>
      </c>
      <c r="M15" s="437">
        <v>497354.52294520556</v>
      </c>
      <c r="N15" s="436">
        <v>0</v>
      </c>
      <c r="O15" s="494"/>
      <c r="P15" s="494"/>
    </row>
    <row r="16" spans="2:16" ht="12">
      <c r="B16" s="431" t="s">
        <v>488</v>
      </c>
      <c r="C16" s="712" t="s">
        <v>531</v>
      </c>
      <c r="D16" s="437">
        <v>250000000</v>
      </c>
      <c r="E16" s="431" t="s">
        <v>149</v>
      </c>
      <c r="F16" s="433">
        <v>0.014</v>
      </c>
      <c r="G16" s="434">
        <v>0.0160965</v>
      </c>
      <c r="H16" s="438">
        <v>592440.625</v>
      </c>
      <c r="I16" s="437">
        <v>156875000</v>
      </c>
      <c r="J16" s="431" t="s">
        <v>155</v>
      </c>
      <c r="K16" s="433">
        <v>0.0145</v>
      </c>
      <c r="L16" s="434">
        <v>0.0213338</v>
      </c>
      <c r="M16" s="437">
        <v>485964.96815068496</v>
      </c>
      <c r="N16" s="436">
        <v>0</v>
      </c>
      <c r="O16" s="494"/>
      <c r="P16" s="494"/>
    </row>
    <row r="17" spans="2:16" ht="12">
      <c r="B17" s="431" t="s">
        <v>489</v>
      </c>
      <c r="C17" s="712" t="s">
        <v>531</v>
      </c>
      <c r="D17" s="437">
        <v>250000000</v>
      </c>
      <c r="E17" s="431" t="s">
        <v>149</v>
      </c>
      <c r="F17" s="433">
        <v>0.0135</v>
      </c>
      <c r="G17" s="434">
        <v>0.0155965</v>
      </c>
      <c r="H17" s="438">
        <v>574037.8472222222</v>
      </c>
      <c r="I17" s="437">
        <v>156875000</v>
      </c>
      <c r="J17" s="431" t="s">
        <v>155</v>
      </c>
      <c r="K17" s="433">
        <v>0.014</v>
      </c>
      <c r="L17" s="434">
        <v>0.0208338</v>
      </c>
      <c r="M17" s="437">
        <v>474575.41335616435</v>
      </c>
      <c r="N17" s="436">
        <v>0</v>
      </c>
      <c r="O17" s="494"/>
      <c r="P17" s="494"/>
    </row>
    <row r="18" spans="2:16" ht="12">
      <c r="B18" s="431" t="s">
        <v>490</v>
      </c>
      <c r="C18" s="712" t="s">
        <v>531</v>
      </c>
      <c r="D18" s="437">
        <v>250000000</v>
      </c>
      <c r="E18" s="431" t="s">
        <v>149</v>
      </c>
      <c r="F18" s="433">
        <v>0.013</v>
      </c>
      <c r="G18" s="434">
        <v>0.015096499999999999</v>
      </c>
      <c r="H18" s="438">
        <v>555635.0694444444</v>
      </c>
      <c r="I18" s="437">
        <v>156875000</v>
      </c>
      <c r="J18" s="431" t="s">
        <v>155</v>
      </c>
      <c r="K18" s="433">
        <v>0.0135</v>
      </c>
      <c r="L18" s="434">
        <v>0.0203338</v>
      </c>
      <c r="M18" s="437">
        <v>463185.85856164386</v>
      </c>
      <c r="N18" s="436">
        <v>0</v>
      </c>
      <c r="O18" s="494"/>
      <c r="P18" s="494"/>
    </row>
    <row r="19" spans="2:16" ht="12.75" thickBot="1">
      <c r="B19" s="439" t="s">
        <v>491</v>
      </c>
      <c r="C19" s="713" t="s">
        <v>531</v>
      </c>
      <c r="D19" s="440">
        <v>250000000</v>
      </c>
      <c r="E19" s="439" t="s">
        <v>149</v>
      </c>
      <c r="F19" s="441">
        <v>0.0125</v>
      </c>
      <c r="G19" s="442">
        <v>0.0145965</v>
      </c>
      <c r="H19" s="443">
        <v>537232.2916666667</v>
      </c>
      <c r="I19" s="440">
        <v>156875000</v>
      </c>
      <c r="J19" s="439" t="s">
        <v>155</v>
      </c>
      <c r="K19" s="441">
        <v>0.013</v>
      </c>
      <c r="L19" s="442">
        <v>0.0198338</v>
      </c>
      <c r="M19" s="440">
        <v>451796.3037671233</v>
      </c>
      <c r="N19" s="444">
        <v>0</v>
      </c>
      <c r="O19" s="494"/>
      <c r="P19" s="494"/>
    </row>
    <row r="20" spans="2:16" ht="12">
      <c r="B20" s="11" t="s">
        <v>532</v>
      </c>
      <c r="C20" s="494"/>
      <c r="D20" s="494"/>
      <c r="E20" s="494"/>
      <c r="F20" s="494"/>
      <c r="G20" s="494"/>
      <c r="H20" s="494"/>
      <c r="I20" s="494"/>
      <c r="J20" s="494"/>
      <c r="K20" s="494"/>
      <c r="L20" s="494"/>
      <c r="M20" s="494"/>
      <c r="N20" s="494"/>
      <c r="O20" s="494"/>
      <c r="P20" s="494"/>
    </row>
    <row r="21" spans="2:16" ht="12">
      <c r="B21" s="714" t="s">
        <v>533</v>
      </c>
      <c r="C21" s="494"/>
      <c r="D21" s="494"/>
      <c r="E21" s="494"/>
      <c r="F21" s="494"/>
      <c r="G21" s="494"/>
      <c r="H21" s="494"/>
      <c r="I21" s="494"/>
      <c r="J21" s="494"/>
      <c r="K21" s="494"/>
      <c r="L21" s="494"/>
      <c r="M21" s="494"/>
      <c r="N21" s="494"/>
      <c r="O21" s="494"/>
      <c r="P21" s="494"/>
    </row>
    <row r="22" spans="2:16" ht="12">
      <c r="B22" s="494"/>
      <c r="C22" s="494"/>
      <c r="D22" s="494"/>
      <c r="E22" s="494"/>
      <c r="F22" s="494"/>
      <c r="G22" s="494"/>
      <c r="H22" s="494"/>
      <c r="I22" s="494"/>
      <c r="J22" s="494"/>
      <c r="K22" s="494"/>
      <c r="L22" s="494"/>
      <c r="M22" s="494"/>
      <c r="N22" s="494"/>
      <c r="O22" s="494"/>
      <c r="P22" s="494"/>
    </row>
    <row r="23" spans="2:16" ht="12">
      <c r="B23" s="494"/>
      <c r="C23" s="494"/>
      <c r="D23" s="494"/>
      <c r="E23" s="494"/>
      <c r="F23" s="494"/>
      <c r="G23" s="494"/>
      <c r="H23" s="494"/>
      <c r="I23" s="494"/>
      <c r="J23" s="494"/>
      <c r="K23" s="494"/>
      <c r="L23" s="494"/>
      <c r="M23" s="494"/>
      <c r="N23" s="494"/>
      <c r="O23" s="494"/>
      <c r="P23" s="494"/>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&amp;CLangton Investors' Report - September 2011</oddHeader>
    <oddFooter>&amp;C&amp;A</oddFooter>
  </headerFooter>
</worksheet>
</file>

<file path=xl/worksheets/sheet15.xml><?xml version="1.0" encoding="utf-8"?>
<worksheet xmlns="http://schemas.openxmlformats.org/spreadsheetml/2006/main" xmlns:r="http://schemas.openxmlformats.org/officeDocument/2006/relationships">
  <dimension ref="A2:C40"/>
  <sheetViews>
    <sheetView view="pageLayout" workbookViewId="0" topLeftCell="A1">
      <selection activeCell="B19" sqref="B19"/>
    </sheetView>
  </sheetViews>
  <sheetFormatPr defaultColWidth="9.140625" defaultRowHeight="12"/>
  <cols>
    <col min="1" max="1" width="6.421875" style="0" customWidth="1"/>
    <col min="2" max="2" width="123.7109375" style="0" customWidth="1"/>
    <col min="3" max="3" width="9.421875" style="0" customWidth="1"/>
  </cols>
  <sheetData>
    <row r="1" ht="12.75" thickBot="1"/>
    <row r="2" spans="1:3" ht="12.75" thickBot="1">
      <c r="A2" s="4"/>
      <c r="B2" s="199" t="s">
        <v>183</v>
      </c>
      <c r="C2" s="200"/>
    </row>
    <row r="3" spans="1:3" ht="12">
      <c r="A3" s="4"/>
      <c r="B3" s="122" t="s">
        <v>184</v>
      </c>
      <c r="C3" s="289"/>
    </row>
    <row r="4" spans="1:3" ht="12">
      <c r="A4" s="4"/>
      <c r="B4" s="140" t="s">
        <v>185</v>
      </c>
      <c r="C4" s="290" t="s">
        <v>186</v>
      </c>
    </row>
    <row r="5" spans="1:3" ht="12">
      <c r="A5" s="4"/>
      <c r="B5" s="140"/>
      <c r="C5" s="290"/>
    </row>
    <row r="6" spans="1:3" ht="12">
      <c r="A6" s="4"/>
      <c r="B6" s="123" t="s">
        <v>187</v>
      </c>
      <c r="C6" s="290"/>
    </row>
    <row r="7" spans="1:3" ht="12">
      <c r="A7" s="4"/>
      <c r="B7" s="140" t="s">
        <v>326</v>
      </c>
      <c r="C7" s="290" t="s">
        <v>186</v>
      </c>
    </row>
    <row r="8" spans="1:3" ht="12">
      <c r="A8" s="4"/>
      <c r="B8" s="140" t="s">
        <v>327</v>
      </c>
      <c r="C8" s="290" t="s">
        <v>186</v>
      </c>
    </row>
    <row r="9" spans="1:3" ht="12">
      <c r="A9" s="4"/>
      <c r="B9" s="140" t="s">
        <v>328</v>
      </c>
      <c r="C9" s="290" t="s">
        <v>186</v>
      </c>
    </row>
    <row r="10" spans="1:3" ht="12">
      <c r="A10" s="4"/>
      <c r="B10" s="140" t="s">
        <v>329</v>
      </c>
      <c r="C10" s="290"/>
    </row>
    <row r="11" spans="1:3" ht="12">
      <c r="A11" s="4"/>
      <c r="B11" s="140"/>
      <c r="C11" s="290" t="s">
        <v>186</v>
      </c>
    </row>
    <row r="12" spans="1:3" ht="12">
      <c r="A12" s="4"/>
      <c r="B12" s="123" t="s">
        <v>188</v>
      </c>
      <c r="C12" s="290"/>
    </row>
    <row r="13" spans="1:3" ht="12">
      <c r="A13" s="4"/>
      <c r="B13" s="140" t="s">
        <v>189</v>
      </c>
      <c r="C13" s="290"/>
    </row>
    <row r="14" spans="1:3" ht="12">
      <c r="A14" s="4"/>
      <c r="B14" s="141" t="s">
        <v>190</v>
      </c>
      <c r="C14" s="290" t="s">
        <v>186</v>
      </c>
    </row>
    <row r="15" spans="1:3" ht="12">
      <c r="A15" s="4"/>
      <c r="B15" s="140"/>
      <c r="C15" s="290"/>
    </row>
    <row r="16" spans="1:3" ht="12">
      <c r="A16" s="4"/>
      <c r="B16" s="140"/>
      <c r="C16" s="290"/>
    </row>
    <row r="17" spans="1:3" ht="12.75" thickBot="1">
      <c r="A17" s="4"/>
      <c r="B17" s="142" t="s">
        <v>421</v>
      </c>
      <c r="C17" s="208"/>
    </row>
    <row r="18" spans="1:3" ht="12">
      <c r="A18" s="4"/>
      <c r="B18" s="4"/>
      <c r="C18" s="143"/>
    </row>
    <row r="19" spans="1:3" ht="12">
      <c r="A19" s="2"/>
      <c r="B19" s="13"/>
      <c r="C19" s="3"/>
    </row>
    <row r="20" spans="1:3" ht="12">
      <c r="A20" s="4"/>
      <c r="B20" s="121" t="s">
        <v>191</v>
      </c>
      <c r="C20" s="144"/>
    </row>
    <row r="21" spans="1:3" ht="12">
      <c r="A21" s="145">
        <v>1</v>
      </c>
      <c r="B21" s="78" t="s">
        <v>192</v>
      </c>
      <c r="C21" s="4"/>
    </row>
    <row r="22" spans="1:3" ht="12">
      <c r="A22" s="2"/>
      <c r="B22" s="14" t="s">
        <v>193</v>
      </c>
      <c r="C22" s="4"/>
    </row>
    <row r="23" spans="1:3" ht="12">
      <c r="A23" s="146">
        <v>2</v>
      </c>
      <c r="B23" s="78" t="s">
        <v>194</v>
      </c>
      <c r="C23" s="4"/>
    </row>
    <row r="24" spans="1:3" ht="12">
      <c r="A24" s="147"/>
      <c r="B24" s="14" t="s">
        <v>195</v>
      </c>
      <c r="C24" s="4"/>
    </row>
    <row r="25" spans="1:3" ht="12">
      <c r="A25" s="145">
        <v>3</v>
      </c>
      <c r="B25" s="78" t="s">
        <v>330</v>
      </c>
      <c r="C25" s="4"/>
    </row>
    <row r="26" spans="1:3" ht="12">
      <c r="A26" s="147"/>
      <c r="B26" s="14" t="s">
        <v>331</v>
      </c>
      <c r="C26" s="4"/>
    </row>
    <row r="27" spans="1:3" ht="12">
      <c r="A27" s="145">
        <v>4</v>
      </c>
      <c r="B27" s="78" t="s">
        <v>101</v>
      </c>
      <c r="C27" s="4"/>
    </row>
    <row r="28" spans="1:3" ht="12">
      <c r="A28" s="2"/>
      <c r="B28" s="14" t="s">
        <v>196</v>
      </c>
      <c r="C28" s="4"/>
    </row>
    <row r="29" spans="1:3" ht="24">
      <c r="A29" s="147"/>
      <c r="B29" s="14" t="s">
        <v>197</v>
      </c>
      <c r="C29" s="4"/>
    </row>
    <row r="30" spans="1:3" ht="12">
      <c r="A30" s="145">
        <v>5</v>
      </c>
      <c r="B30" s="78" t="s">
        <v>198</v>
      </c>
      <c r="C30" s="4"/>
    </row>
    <row r="31" spans="1:3" ht="12">
      <c r="A31" s="2"/>
      <c r="B31" s="14" t="s">
        <v>199</v>
      </c>
      <c r="C31" s="4"/>
    </row>
    <row r="32" spans="1:3" ht="12">
      <c r="A32" s="145">
        <v>6</v>
      </c>
      <c r="B32" s="82" t="s">
        <v>200</v>
      </c>
      <c r="C32" s="4"/>
    </row>
    <row r="33" spans="1:3" ht="12">
      <c r="A33" s="145"/>
      <c r="B33" s="14" t="s">
        <v>201</v>
      </c>
      <c r="C33" s="4"/>
    </row>
    <row r="34" spans="1:3" ht="12">
      <c r="A34" s="145"/>
      <c r="B34" s="14" t="s">
        <v>202</v>
      </c>
      <c r="C34" s="4"/>
    </row>
    <row r="35" spans="1:3" ht="12">
      <c r="A35" s="145">
        <v>7</v>
      </c>
      <c r="B35" s="82" t="s">
        <v>68</v>
      </c>
      <c r="C35" s="4"/>
    </row>
    <row r="36" spans="1:3" ht="24">
      <c r="A36" s="145"/>
      <c r="B36" s="14" t="s">
        <v>203</v>
      </c>
      <c r="C36" s="4"/>
    </row>
    <row r="37" spans="1:3" ht="12">
      <c r="A37" s="145">
        <v>8</v>
      </c>
      <c r="B37" s="82" t="s">
        <v>204</v>
      </c>
      <c r="C37" s="4"/>
    </row>
    <row r="38" spans="1:3" ht="36">
      <c r="A38" s="2"/>
      <c r="B38" s="14" t="s">
        <v>420</v>
      </c>
      <c r="C38" s="4"/>
    </row>
    <row r="39" spans="1:2" ht="12">
      <c r="A39" s="291">
        <v>9</v>
      </c>
      <c r="B39" s="292" t="s">
        <v>211</v>
      </c>
    </row>
    <row r="40" spans="1:2" ht="24">
      <c r="A40" s="2"/>
      <c r="B40" s="14" t="s">
        <v>332</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Master Trust Investors' Report - September 2011</oddHeader>
    <oddFooter>&amp;C&amp;A</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zoomScalePageLayoutView="50" workbookViewId="0" topLeftCell="A7">
      <selection activeCell="B30" sqref="B30:G30"/>
    </sheetView>
  </sheetViews>
  <sheetFormatPr defaultColWidth="9.140625" defaultRowHeight="12"/>
  <cols>
    <col min="1" max="1" width="9.140625" style="0" customWidth="1"/>
    <col min="2" max="2" width="33.7109375" style="0" customWidth="1"/>
    <col min="3" max="3" width="32.8515625" style="0" customWidth="1"/>
    <col min="4" max="4" width="34.00390625" style="0" customWidth="1"/>
    <col min="5" max="5" width="44.7109375" style="0" customWidth="1"/>
    <col min="6" max="6" width="36.00390625" style="0" customWidth="1"/>
    <col min="7" max="7" width="83.421875" style="0" customWidth="1"/>
  </cols>
  <sheetData>
    <row r="1" spans="2:7" ht="12.75" thickBot="1">
      <c r="B1" s="306" t="s">
        <v>382</v>
      </c>
      <c r="C1" s="307"/>
      <c r="D1" s="308"/>
      <c r="E1" s="308"/>
      <c r="F1" s="309"/>
      <c r="G1" s="310"/>
    </row>
    <row r="2" spans="2:7" ht="13.5" thickBot="1" thickTop="1">
      <c r="B2" s="717"/>
      <c r="C2" s="718"/>
      <c r="D2" s="719"/>
      <c r="E2" s="719"/>
      <c r="F2" s="720"/>
      <c r="G2" s="721"/>
    </row>
    <row r="3" spans="2:7" ht="12.75" thickBot="1">
      <c r="B3" s="311"/>
      <c r="C3" s="311"/>
      <c r="D3" s="312" t="s">
        <v>383</v>
      </c>
      <c r="E3" s="313" t="s">
        <v>384</v>
      </c>
      <c r="F3" s="312" t="s">
        <v>385</v>
      </c>
      <c r="G3" s="313" t="s">
        <v>386</v>
      </c>
    </row>
    <row r="4" spans="2:7" ht="12">
      <c r="B4" s="754" t="s">
        <v>387</v>
      </c>
      <c r="C4" s="289" t="s">
        <v>430</v>
      </c>
      <c r="D4" s="289"/>
      <c r="E4" s="289"/>
      <c r="F4" s="372"/>
      <c r="G4" s="373"/>
    </row>
    <row r="5" spans="2:7" ht="12">
      <c r="B5" s="755"/>
      <c r="C5" s="290" t="s">
        <v>431</v>
      </c>
      <c r="D5" s="290"/>
      <c r="E5" s="290"/>
      <c r="F5" s="374"/>
      <c r="G5" s="375"/>
    </row>
    <row r="6" spans="2:7" ht="12">
      <c r="B6" s="755"/>
      <c r="C6" s="290" t="s">
        <v>432</v>
      </c>
      <c r="D6" s="290"/>
      <c r="E6" s="290"/>
      <c r="F6" s="374"/>
      <c r="G6" s="375"/>
    </row>
    <row r="7" spans="2:7" ht="12">
      <c r="B7" s="755"/>
      <c r="C7" s="290" t="s">
        <v>433</v>
      </c>
      <c r="D7" s="290"/>
      <c r="E7" s="290"/>
      <c r="F7" s="374"/>
      <c r="G7" s="375"/>
    </row>
    <row r="8" spans="2:7" ht="12">
      <c r="B8" s="376" t="s">
        <v>356</v>
      </c>
      <c r="C8" s="377" t="s">
        <v>415</v>
      </c>
      <c r="D8" s="377"/>
      <c r="E8" s="377"/>
      <c r="F8" s="378"/>
      <c r="G8" s="379"/>
    </row>
    <row r="9" spans="2:7" ht="12">
      <c r="B9" s="380" t="s">
        <v>388</v>
      </c>
      <c r="C9" s="290" t="s">
        <v>416</v>
      </c>
      <c r="D9" s="290"/>
      <c r="E9" s="290"/>
      <c r="F9" s="374"/>
      <c r="G9" s="381"/>
    </row>
    <row r="10" spans="2:7" ht="24">
      <c r="B10" s="382" t="s">
        <v>352</v>
      </c>
      <c r="C10" s="383" t="s">
        <v>389</v>
      </c>
      <c r="D10" s="383" t="s">
        <v>461</v>
      </c>
      <c r="E10" s="383" t="s">
        <v>462</v>
      </c>
      <c r="F10" s="378" t="s">
        <v>150</v>
      </c>
      <c r="G10" s="379" t="s">
        <v>434</v>
      </c>
    </row>
    <row r="11" spans="2:7" ht="24">
      <c r="B11" s="376"/>
      <c r="C11" s="377"/>
      <c r="D11" s="377"/>
      <c r="E11" s="377"/>
      <c r="F11" s="378" t="s">
        <v>390</v>
      </c>
      <c r="G11" s="379" t="s">
        <v>435</v>
      </c>
    </row>
    <row r="12" spans="2:7" ht="24">
      <c r="B12" s="376"/>
      <c r="C12" s="377"/>
      <c r="D12" s="377"/>
      <c r="E12" s="377"/>
      <c r="F12" s="378" t="s">
        <v>436</v>
      </c>
      <c r="G12" s="379" t="s">
        <v>437</v>
      </c>
    </row>
    <row r="13" spans="2:7" ht="12">
      <c r="B13" s="376"/>
      <c r="C13" s="377"/>
      <c r="D13" s="377"/>
      <c r="E13" s="377"/>
      <c r="F13" s="378" t="s">
        <v>438</v>
      </c>
      <c r="G13" s="379" t="s">
        <v>439</v>
      </c>
    </row>
    <row r="14" spans="2:7" ht="12">
      <c r="B14" s="380" t="s">
        <v>391</v>
      </c>
      <c r="C14" s="290" t="s">
        <v>389</v>
      </c>
      <c r="D14" s="290" t="s">
        <v>461</v>
      </c>
      <c r="E14" s="290" t="s">
        <v>462</v>
      </c>
      <c r="F14" s="374"/>
      <c r="G14" s="381"/>
    </row>
    <row r="15" spans="2:7" ht="12">
      <c r="B15" s="376" t="s">
        <v>392</v>
      </c>
      <c r="C15" s="377" t="s">
        <v>389</v>
      </c>
      <c r="D15" s="377" t="s">
        <v>461</v>
      </c>
      <c r="E15" s="377" t="s">
        <v>462</v>
      </c>
      <c r="F15" s="378"/>
      <c r="G15" s="379"/>
    </row>
    <row r="16" spans="2:7" ht="12">
      <c r="B16" s="380" t="s">
        <v>440</v>
      </c>
      <c r="C16" s="290" t="s">
        <v>389</v>
      </c>
      <c r="D16" s="290" t="s">
        <v>461</v>
      </c>
      <c r="E16" s="290" t="s">
        <v>462</v>
      </c>
      <c r="F16" s="374"/>
      <c r="G16" s="381"/>
    </row>
    <row r="17" spans="2:7" ht="36">
      <c r="B17" s="382" t="s">
        <v>393</v>
      </c>
      <c r="C17" s="383" t="s">
        <v>389</v>
      </c>
      <c r="D17" s="383" t="s">
        <v>461</v>
      </c>
      <c r="E17" s="383" t="s">
        <v>462</v>
      </c>
      <c r="F17" s="378" t="s">
        <v>441</v>
      </c>
      <c r="G17" s="379" t="s">
        <v>442</v>
      </c>
    </row>
    <row r="18" spans="2:7" ht="36">
      <c r="B18" s="384" t="s">
        <v>394</v>
      </c>
      <c r="C18" s="385" t="s">
        <v>389</v>
      </c>
      <c r="D18" s="385" t="s">
        <v>461</v>
      </c>
      <c r="E18" s="385" t="s">
        <v>462</v>
      </c>
      <c r="F18" s="374" t="s">
        <v>441</v>
      </c>
      <c r="G18" s="381" t="s">
        <v>443</v>
      </c>
    </row>
    <row r="19" spans="2:7" ht="24">
      <c r="B19" s="384"/>
      <c r="C19" s="385"/>
      <c r="D19" s="385"/>
      <c r="E19" s="385"/>
      <c r="F19" s="374" t="s">
        <v>444</v>
      </c>
      <c r="G19" s="381" t="s">
        <v>445</v>
      </c>
    </row>
    <row r="20" spans="2:7" ht="48">
      <c r="B20" s="382" t="s">
        <v>446</v>
      </c>
      <c r="C20" s="383" t="s">
        <v>389</v>
      </c>
      <c r="D20" s="383" t="s">
        <v>461</v>
      </c>
      <c r="E20" s="383" t="s">
        <v>462</v>
      </c>
      <c r="F20" s="378" t="s">
        <v>447</v>
      </c>
      <c r="G20" s="379" t="s">
        <v>538</v>
      </c>
    </row>
    <row r="21" spans="2:7" ht="36">
      <c r="B21" s="384" t="s">
        <v>395</v>
      </c>
      <c r="C21" s="385" t="s">
        <v>389</v>
      </c>
      <c r="D21" s="385" t="s">
        <v>461</v>
      </c>
      <c r="E21" s="385" t="s">
        <v>462</v>
      </c>
      <c r="F21" s="374" t="s">
        <v>448</v>
      </c>
      <c r="G21" s="381" t="s">
        <v>547</v>
      </c>
    </row>
    <row r="22" spans="2:7" ht="36">
      <c r="B22" s="384"/>
      <c r="C22" s="385"/>
      <c r="D22" s="385"/>
      <c r="E22" s="385"/>
      <c r="F22" s="374" t="s">
        <v>449</v>
      </c>
      <c r="G22" s="381" t="s">
        <v>450</v>
      </c>
    </row>
    <row r="23" spans="2:7" ht="36">
      <c r="B23" s="382" t="s">
        <v>451</v>
      </c>
      <c r="C23" s="383" t="s">
        <v>396</v>
      </c>
      <c r="D23" s="383" t="s">
        <v>461</v>
      </c>
      <c r="E23" s="383" t="s">
        <v>462</v>
      </c>
      <c r="F23" s="378" t="s">
        <v>452</v>
      </c>
      <c r="G23" s="379" t="s">
        <v>546</v>
      </c>
    </row>
    <row r="24" spans="2:7" ht="24">
      <c r="B24" s="382"/>
      <c r="C24" s="383"/>
      <c r="D24" s="383"/>
      <c r="E24" s="383"/>
      <c r="F24" s="378" t="s">
        <v>453</v>
      </c>
      <c r="G24" s="379" t="s">
        <v>454</v>
      </c>
    </row>
    <row r="25" spans="2:7" ht="24">
      <c r="B25" s="382"/>
      <c r="C25" s="383"/>
      <c r="D25" s="383"/>
      <c r="E25" s="383"/>
      <c r="F25" s="378" t="s">
        <v>453</v>
      </c>
      <c r="G25" s="379" t="s">
        <v>454</v>
      </c>
    </row>
    <row r="26" spans="2:7" ht="12">
      <c r="B26" s="380" t="s">
        <v>455</v>
      </c>
      <c r="C26" s="290" t="s">
        <v>397</v>
      </c>
      <c r="D26" s="290" t="s">
        <v>463</v>
      </c>
      <c r="E26" s="290" t="s">
        <v>464</v>
      </c>
      <c r="F26" s="374"/>
      <c r="G26" s="374"/>
    </row>
    <row r="27" spans="2:7" ht="12">
      <c r="B27" s="376" t="s">
        <v>456</v>
      </c>
      <c r="C27" s="377" t="s">
        <v>398</v>
      </c>
      <c r="D27" s="377"/>
      <c r="E27" s="377"/>
      <c r="F27" s="378"/>
      <c r="G27" s="378"/>
    </row>
    <row r="28" spans="2:7" ht="12">
      <c r="B28" s="380" t="s">
        <v>399</v>
      </c>
      <c r="C28" s="290" t="s">
        <v>457</v>
      </c>
      <c r="D28" s="290"/>
      <c r="E28" s="290"/>
      <c r="F28" s="374"/>
      <c r="G28" s="374"/>
    </row>
    <row r="29" spans="2:7" ht="60.75" thickBot="1">
      <c r="B29" s="386" t="s">
        <v>458</v>
      </c>
      <c r="C29" s="387" t="s">
        <v>459</v>
      </c>
      <c r="D29" s="388"/>
      <c r="E29" s="388"/>
      <c r="F29" s="387"/>
      <c r="G29" s="387"/>
    </row>
    <row r="30" spans="2:7" ht="12">
      <c r="B30" s="756" t="s">
        <v>548</v>
      </c>
      <c r="C30" s="757"/>
      <c r="D30" s="757"/>
      <c r="E30" s="757"/>
      <c r="F30" s="757"/>
      <c r="G30" s="757"/>
    </row>
  </sheetData>
  <sheetProtection/>
  <mergeCells count="2">
    <mergeCell ref="B4:B7"/>
    <mergeCell ref="B30:G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Header>&amp;CLangton Investors' Report - September 2011</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0"/>
  <sheetViews>
    <sheetView view="pageLayout" workbookViewId="0" topLeftCell="C7">
      <selection activeCell="I38" sqref="I38"/>
    </sheetView>
  </sheetViews>
  <sheetFormatPr defaultColWidth="15.7109375" defaultRowHeight="12"/>
  <cols>
    <col min="1" max="1" width="6.421875" style="1" customWidth="1"/>
    <col min="2" max="2" width="32.140625" style="1" customWidth="1"/>
    <col min="3" max="3" width="15.7109375" style="1" customWidth="1"/>
    <col min="4" max="8" width="17.00390625" style="1" customWidth="1"/>
    <col min="9" max="9" width="32.140625" style="1" customWidth="1"/>
    <col min="10" max="12" width="17.00390625" style="1" customWidth="1"/>
    <col min="13" max="13" width="17.140625" style="1" customWidth="1"/>
    <col min="14" max="16384" width="15.7109375" style="1" customWidth="1"/>
  </cols>
  <sheetData>
    <row r="2" spans="2:13" ht="12.75" thickBot="1">
      <c r="B2" s="47" t="s">
        <v>17</v>
      </c>
      <c r="C2" s="47"/>
      <c r="D2" s="47"/>
      <c r="E2" s="47"/>
      <c r="F2" s="47"/>
      <c r="G2" s="47"/>
      <c r="H2" s="47"/>
      <c r="I2" s="47"/>
      <c r="J2" s="47"/>
      <c r="K2" s="47"/>
      <c r="L2" s="47"/>
      <c r="M2" s="47"/>
    </row>
    <row r="3" ht="12.75" thickBot="1"/>
    <row r="4" spans="2:13" ht="12">
      <c r="B4" s="171" t="s">
        <v>10</v>
      </c>
      <c r="C4" s="172"/>
      <c r="D4" s="173"/>
      <c r="E4" s="173"/>
      <c r="F4" s="174"/>
      <c r="I4" s="185" t="s">
        <v>210</v>
      </c>
      <c r="J4" s="186"/>
      <c r="K4" s="186"/>
      <c r="L4" s="186"/>
      <c r="M4" s="187"/>
    </row>
    <row r="5" spans="2:13" ht="12.75" thickBot="1">
      <c r="B5" s="175"/>
      <c r="C5" s="176"/>
      <c r="D5" s="176"/>
      <c r="E5" s="176"/>
      <c r="F5" s="177"/>
      <c r="I5" s="181"/>
      <c r="J5" s="215"/>
      <c r="K5" s="215"/>
      <c r="L5" s="215"/>
      <c r="M5" s="182"/>
    </row>
    <row r="6" spans="2:13" ht="12">
      <c r="B6" s="69" t="s">
        <v>11</v>
      </c>
      <c r="C6" s="98"/>
      <c r="D6" s="149"/>
      <c r="E6" s="102"/>
      <c r="F6" s="279">
        <v>72499</v>
      </c>
      <c r="I6" s="160" t="s">
        <v>466</v>
      </c>
      <c r="J6" s="48"/>
      <c r="K6" s="48"/>
      <c r="L6" s="155"/>
      <c r="M6" s="393">
        <v>48971254793.28999</v>
      </c>
    </row>
    <row r="7" spans="2:13" ht="12.75" thickBot="1">
      <c r="B7" s="72" t="s">
        <v>12</v>
      </c>
      <c r="C7" s="99"/>
      <c r="D7" s="148"/>
      <c r="E7" s="150"/>
      <c r="F7" s="389">
        <v>7496212046.6</v>
      </c>
      <c r="I7" s="157" t="s">
        <v>467</v>
      </c>
      <c r="J7" s="158"/>
      <c r="K7" s="158"/>
      <c r="L7" s="159"/>
      <c r="M7" s="393">
        <v>50127977630</v>
      </c>
    </row>
    <row r="8" spans="2:13" ht="12">
      <c r="B8" s="69" t="s">
        <v>13</v>
      </c>
      <c r="C8" s="98"/>
      <c r="D8" s="149"/>
      <c r="E8" s="102"/>
      <c r="F8" s="390">
        <v>465677</v>
      </c>
      <c r="I8" s="152" t="s">
        <v>18</v>
      </c>
      <c r="J8" s="153"/>
      <c r="K8" s="153"/>
      <c r="L8" s="154"/>
      <c r="M8" s="394">
        <v>149917465.29</v>
      </c>
    </row>
    <row r="9" spans="2:13" ht="12">
      <c r="B9" s="70" t="s">
        <v>14</v>
      </c>
      <c r="C9" s="60"/>
      <c r="D9" s="18"/>
      <c r="E9" s="103"/>
      <c r="F9" s="391">
        <v>48971254793.290016</v>
      </c>
      <c r="I9" s="151" t="s">
        <v>19</v>
      </c>
      <c r="J9" s="48"/>
      <c r="K9" s="48"/>
      <c r="L9" s="155"/>
      <c r="M9" s="395">
        <v>139669165.83999634</v>
      </c>
    </row>
    <row r="10" spans="2:13" ht="12">
      <c r="B10" s="70" t="s">
        <v>15</v>
      </c>
      <c r="C10" s="60"/>
      <c r="D10" s="18"/>
      <c r="E10" s="103"/>
      <c r="F10" s="392">
        <v>494376</v>
      </c>
      <c r="I10" s="151" t="s">
        <v>20</v>
      </c>
      <c r="J10" s="48"/>
      <c r="K10" s="48"/>
      <c r="L10" s="155"/>
      <c r="M10" s="395">
        <v>1087596765.040155</v>
      </c>
    </row>
    <row r="11" spans="2:13" ht="12.75" thickBot="1">
      <c r="B11" s="480" t="s">
        <v>16</v>
      </c>
      <c r="C11" s="60"/>
      <c r="D11" s="18"/>
      <c r="E11" s="103"/>
      <c r="F11" s="701"/>
      <c r="I11" s="160" t="s">
        <v>468</v>
      </c>
      <c r="J11" s="48"/>
      <c r="K11" s="48"/>
      <c r="L11" s="155"/>
      <c r="M11" s="395">
        <v>1226701002.8999996</v>
      </c>
    </row>
    <row r="12" spans="2:13" ht="12.75" thickBot="1">
      <c r="B12" s="482" t="s">
        <v>465</v>
      </c>
      <c r="C12" s="706"/>
      <c r="D12" s="706"/>
      <c r="E12" s="706"/>
      <c r="F12" s="707">
        <v>0.0345223226196177</v>
      </c>
      <c r="I12" s="156" t="s">
        <v>469</v>
      </c>
      <c r="J12" s="153"/>
      <c r="K12" s="153"/>
      <c r="L12" s="153"/>
      <c r="M12" s="394">
        <v>45100179968.60808</v>
      </c>
    </row>
    <row r="13" spans="2:13" ht="12">
      <c r="B13" s="60"/>
      <c r="C13" s="60"/>
      <c r="D13" s="18"/>
      <c r="E13" s="18"/>
      <c r="F13" s="703"/>
      <c r="I13" s="160" t="s">
        <v>470</v>
      </c>
      <c r="J13" s="48"/>
      <c r="K13" s="48"/>
      <c r="L13" s="48"/>
      <c r="M13" s="396">
        <v>0.9209522</v>
      </c>
    </row>
    <row r="14" spans="2:13" ht="12">
      <c r="B14" s="218"/>
      <c r="C14" s="218"/>
      <c r="D14" s="218"/>
      <c r="E14" s="218"/>
      <c r="F14" s="218"/>
      <c r="I14" s="160" t="s">
        <v>471</v>
      </c>
      <c r="J14" s="48"/>
      <c r="K14" s="48"/>
      <c r="L14" s="48"/>
      <c r="M14" s="397">
        <v>3871074824.681916</v>
      </c>
    </row>
    <row r="15" spans="2:13" ht="12">
      <c r="B15" s="60"/>
      <c r="C15" s="60"/>
      <c r="D15" s="18"/>
      <c r="E15" s="18"/>
      <c r="F15" s="704"/>
      <c r="I15" s="160" t="s">
        <v>472</v>
      </c>
      <c r="J15" s="48"/>
      <c r="K15" s="48"/>
      <c r="L15" s="48"/>
      <c r="M15" s="396">
        <v>0.0790478</v>
      </c>
    </row>
    <row r="16" spans="2:13" ht="12">
      <c r="B16" s="60"/>
      <c r="C16" s="60"/>
      <c r="D16" s="18"/>
      <c r="E16" s="18"/>
      <c r="F16" s="702"/>
      <c r="I16" s="160" t="s">
        <v>21</v>
      </c>
      <c r="J16" s="49"/>
      <c r="K16" s="49"/>
      <c r="L16" s="49"/>
      <c r="M16" s="397">
        <v>2531734195.26898</v>
      </c>
    </row>
    <row r="17" spans="2:13" ht="12.75" thickBot="1">
      <c r="B17" s="60"/>
      <c r="C17" s="60"/>
      <c r="D17" s="18"/>
      <c r="E17" s="18"/>
      <c r="F17" s="705"/>
      <c r="I17" s="157" t="s">
        <v>22</v>
      </c>
      <c r="J17" s="161"/>
      <c r="K17" s="161"/>
      <c r="L17" s="161"/>
      <c r="M17" s="398">
        <v>0.05169837297319726</v>
      </c>
    </row>
    <row r="18" ht="12.75" thickBot="1"/>
    <row r="19" spans="2:8" ht="24">
      <c r="B19" s="446" t="s">
        <v>23</v>
      </c>
      <c r="C19" s="447"/>
      <c r="D19" s="210" t="s">
        <v>24</v>
      </c>
      <c r="E19" s="179" t="s">
        <v>25</v>
      </c>
      <c r="F19" s="179" t="s">
        <v>26</v>
      </c>
      <c r="G19" s="179" t="s">
        <v>27</v>
      </c>
      <c r="H19" s="180" t="s">
        <v>28</v>
      </c>
    </row>
    <row r="20" spans="2:8" ht="12.75" thickBot="1">
      <c r="B20" s="448"/>
      <c r="C20" s="449"/>
      <c r="D20" s="212"/>
      <c r="E20" s="183" t="s">
        <v>29</v>
      </c>
      <c r="F20" s="183" t="s">
        <v>29</v>
      </c>
      <c r="G20" s="184" t="s">
        <v>30</v>
      </c>
      <c r="H20" s="184" t="s">
        <v>30</v>
      </c>
    </row>
    <row r="21" spans="2:8" ht="12">
      <c r="B21" s="450" t="s">
        <v>31</v>
      </c>
      <c r="C21" s="451"/>
      <c r="D21" s="323">
        <v>455562</v>
      </c>
      <c r="E21" s="323">
        <v>47776596582.500015</v>
      </c>
      <c r="F21" s="324">
        <v>0</v>
      </c>
      <c r="G21" s="325">
        <v>0.9784848543426572</v>
      </c>
      <c r="H21" s="326">
        <v>0.9758556820739628</v>
      </c>
    </row>
    <row r="22" spans="2:8" ht="12">
      <c r="B22" s="452" t="s">
        <v>493</v>
      </c>
      <c r="C22" s="453"/>
      <c r="D22" s="323">
        <v>5862</v>
      </c>
      <c r="E22" s="323">
        <v>690869044.9100001</v>
      </c>
      <c r="F22" s="324">
        <v>4364201.51</v>
      </c>
      <c r="G22" s="327">
        <v>0.012590774068418034</v>
      </c>
      <c r="H22" s="328">
        <v>0.01411127060673431</v>
      </c>
    </row>
    <row r="23" spans="2:8" ht="12">
      <c r="B23" s="452" t="s">
        <v>494</v>
      </c>
      <c r="C23" s="453"/>
      <c r="D23" s="323">
        <v>1817</v>
      </c>
      <c r="E23" s="323">
        <v>213843007.14</v>
      </c>
      <c r="F23" s="324">
        <v>2525500.13</v>
      </c>
      <c r="G23" s="327">
        <v>0.003902667431305965</v>
      </c>
      <c r="H23" s="328">
        <v>0.004367827106081242</v>
      </c>
    </row>
    <row r="24" spans="2:8" ht="12">
      <c r="B24" s="452" t="s">
        <v>495</v>
      </c>
      <c r="C24" s="453"/>
      <c r="D24" s="323">
        <v>812</v>
      </c>
      <c r="E24" s="323">
        <v>98608348.74000001</v>
      </c>
      <c r="F24" s="324">
        <v>1631650.6199999999</v>
      </c>
      <c r="G24" s="327">
        <v>0.0017440649170173054</v>
      </c>
      <c r="H24" s="328">
        <v>0.002014114112370802</v>
      </c>
    </row>
    <row r="25" spans="2:8" ht="12">
      <c r="B25" s="452" t="s">
        <v>496</v>
      </c>
      <c r="C25" s="453"/>
      <c r="D25" s="323">
        <v>460</v>
      </c>
      <c r="E25" s="323">
        <v>54888363.160000004</v>
      </c>
      <c r="F25" s="324">
        <v>1142737.56</v>
      </c>
      <c r="G25" s="327">
        <v>0.0009880170712167</v>
      </c>
      <c r="H25" s="328">
        <v>0.0011211162975356158</v>
      </c>
    </row>
    <row r="26" spans="2:8" ht="12">
      <c r="B26" s="452" t="s">
        <v>497</v>
      </c>
      <c r="C26" s="453"/>
      <c r="D26" s="323">
        <v>288</v>
      </c>
      <c r="E26" s="323">
        <v>35238973.769999996</v>
      </c>
      <c r="F26" s="324">
        <v>884860.2</v>
      </c>
      <c r="G26" s="327">
        <v>0.0006185846011095861</v>
      </c>
      <c r="H26" s="328">
        <v>0.0007197698296597751</v>
      </c>
    </row>
    <row r="27" spans="2:8" ht="12">
      <c r="B27" s="452" t="s">
        <v>498</v>
      </c>
      <c r="C27" s="453"/>
      <c r="D27" s="323">
        <v>199</v>
      </c>
      <c r="E27" s="323">
        <v>23714220.99</v>
      </c>
      <c r="F27" s="324">
        <v>724752.99</v>
      </c>
      <c r="G27" s="327">
        <v>0.00042742477646113766</v>
      </c>
      <c r="H27" s="328">
        <v>0.0004843722440356005</v>
      </c>
    </row>
    <row r="28" spans="2:8" ht="12">
      <c r="B28" s="452" t="s">
        <v>499</v>
      </c>
      <c r="C28" s="453"/>
      <c r="D28" s="323">
        <v>138</v>
      </c>
      <c r="E28" s="323">
        <v>16329579.46</v>
      </c>
      <c r="F28" s="324">
        <v>553927.0499999999</v>
      </c>
      <c r="G28" s="327">
        <v>0.00029640512136501</v>
      </c>
      <c r="H28" s="328">
        <v>0.0003335380508823474</v>
      </c>
    </row>
    <row r="29" spans="2:8" ht="12">
      <c r="B29" s="452" t="s">
        <v>500</v>
      </c>
      <c r="C29" s="453"/>
      <c r="D29" s="323">
        <v>110</v>
      </c>
      <c r="E29" s="323">
        <v>11697225.28</v>
      </c>
      <c r="F29" s="324">
        <v>450563.74</v>
      </c>
      <c r="G29" s="327">
        <v>0.00023626495181268916</v>
      </c>
      <c r="H29" s="328">
        <v>0.0002389204039320018</v>
      </c>
    </row>
    <row r="30" spans="2:8" ht="12">
      <c r="B30" s="452" t="s">
        <v>501</v>
      </c>
      <c r="C30" s="453"/>
      <c r="D30" s="323">
        <v>63</v>
      </c>
      <c r="E30" s="323">
        <v>7570020.2</v>
      </c>
      <c r="F30" s="324">
        <v>325700.43</v>
      </c>
      <c r="G30" s="327">
        <v>0.00013531538149272196</v>
      </c>
      <c r="H30" s="328">
        <v>0.00015462062503402628</v>
      </c>
    </row>
    <row r="31" spans="2:8" ht="12">
      <c r="B31" s="452" t="s">
        <v>502</v>
      </c>
      <c r="C31" s="453"/>
      <c r="D31" s="323">
        <v>57</v>
      </c>
      <c r="E31" s="323">
        <v>6355470.09</v>
      </c>
      <c r="F31" s="324">
        <v>289259.22000000003</v>
      </c>
      <c r="G31" s="327">
        <v>0.00012242820230293891</v>
      </c>
      <c r="H31" s="328">
        <v>0.00012981296373566602</v>
      </c>
    </row>
    <row r="32" spans="2:8" ht="12">
      <c r="B32" s="452" t="s">
        <v>503</v>
      </c>
      <c r="C32" s="453"/>
      <c r="D32" s="323">
        <v>31</v>
      </c>
      <c r="E32" s="323">
        <v>3561928.9300000006</v>
      </c>
      <c r="F32" s="324">
        <v>161078.90999999997</v>
      </c>
      <c r="G32" s="327">
        <v>6.65837591472124E-05</v>
      </c>
      <c r="H32" s="328">
        <v>7.275379231925702E-05</v>
      </c>
    </row>
    <row r="33" spans="2:8" ht="12.75" thickBot="1">
      <c r="B33" s="454" t="s">
        <v>32</v>
      </c>
      <c r="C33" s="455"/>
      <c r="D33" s="323">
        <v>180</v>
      </c>
      <c r="E33" s="323">
        <v>19397517.879999995</v>
      </c>
      <c r="F33" s="324">
        <v>1510585.0599999996</v>
      </c>
      <c r="G33" s="327">
        <v>0.00038661537569349133</v>
      </c>
      <c r="H33" s="328">
        <v>0.0003962018937167829</v>
      </c>
    </row>
    <row r="34" spans="2:8" ht="12.75" thickBot="1">
      <c r="B34" s="81" t="s">
        <v>33</v>
      </c>
      <c r="C34" s="67"/>
      <c r="D34" s="329">
        <v>465579</v>
      </c>
      <c r="E34" s="329">
        <v>48958670283.05</v>
      </c>
      <c r="F34" s="329">
        <v>14564817.420000002</v>
      </c>
      <c r="G34" s="749">
        <v>1</v>
      </c>
      <c r="H34" s="749">
        <v>1</v>
      </c>
    </row>
    <row r="35" spans="2:8" ht="27" customHeight="1">
      <c r="B35" s="758" t="s">
        <v>34</v>
      </c>
      <c r="C35" s="758"/>
      <c r="D35" s="758"/>
      <c r="E35" s="758"/>
      <c r="F35" s="758"/>
      <c r="G35" s="758"/>
      <c r="H35" s="758"/>
    </row>
    <row r="36" spans="2:8" ht="12">
      <c r="B36" s="60"/>
      <c r="C36" s="60"/>
      <c r="D36" s="216"/>
      <c r="E36" s="216"/>
      <c r="F36" s="216"/>
      <c r="G36" s="57"/>
      <c r="H36" s="57"/>
    </row>
    <row r="37" spans="7:8" ht="12.75" thickBot="1">
      <c r="G37" s="57"/>
      <c r="H37" s="57"/>
    </row>
    <row r="38" spans="2:8" ht="12" customHeight="1">
      <c r="B38" s="171" t="s">
        <v>400</v>
      </c>
      <c r="C38" s="188"/>
      <c r="D38" s="293" t="s">
        <v>24</v>
      </c>
      <c r="E38" s="179" t="s">
        <v>401</v>
      </c>
      <c r="G38" s="57"/>
      <c r="H38" s="57"/>
    </row>
    <row r="39" spans="2:8" ht="12.75" thickBot="1">
      <c r="B39" s="294"/>
      <c r="C39" s="189"/>
      <c r="D39" s="295"/>
      <c r="E39" s="184" t="s">
        <v>29</v>
      </c>
      <c r="G39" s="57"/>
      <c r="H39" s="57"/>
    </row>
    <row r="40" spans="2:13" ht="12">
      <c r="B40" s="69"/>
      <c r="C40" s="65"/>
      <c r="D40" s="314"/>
      <c r="E40" s="315"/>
      <c r="G40" s="220"/>
      <c r="H40" s="220"/>
      <c r="L40" s="73"/>
      <c r="M40" s="74"/>
    </row>
    <row r="41" spans="2:14" ht="12">
      <c r="B41" s="70" t="s">
        <v>402</v>
      </c>
      <c r="C41" s="71"/>
      <c r="D41" s="330">
        <v>120</v>
      </c>
      <c r="E41" s="332">
        <v>11709725.400000002</v>
      </c>
      <c r="G41" s="58"/>
      <c r="H41" s="58"/>
      <c r="L41" s="73"/>
      <c r="M41" s="74"/>
      <c r="N41" s="75"/>
    </row>
    <row r="42" spans="2:14" ht="12">
      <c r="B42" s="70" t="s">
        <v>403</v>
      </c>
      <c r="C42" s="71"/>
      <c r="D42" s="330">
        <v>7276</v>
      </c>
      <c r="E42" s="332">
        <v>785209644.6999981</v>
      </c>
      <c r="G42" s="221"/>
      <c r="H42" s="221"/>
      <c r="L42" s="73"/>
      <c r="M42" s="74"/>
      <c r="N42" s="75"/>
    </row>
    <row r="43" spans="2:14" ht="12.75" thickBot="1">
      <c r="B43" s="72"/>
      <c r="C43" s="66"/>
      <c r="D43" s="316"/>
      <c r="E43" s="317"/>
      <c r="G43" s="221"/>
      <c r="H43" s="221"/>
      <c r="L43" s="73"/>
      <c r="M43" s="76"/>
      <c r="N43" s="75"/>
    </row>
    <row r="44" spans="2:14" ht="12">
      <c r="B44" s="60" t="s">
        <v>422</v>
      </c>
      <c r="C44" s="61"/>
      <c r="D44" s="61"/>
      <c r="G44" s="221"/>
      <c r="H44" s="221"/>
      <c r="L44" s="73"/>
      <c r="M44" s="76"/>
      <c r="N44" s="75"/>
    </row>
    <row r="45" spans="2:14" ht="12.75" thickBot="1">
      <c r="B45" s="60"/>
      <c r="C45" s="221"/>
      <c r="D45" s="219"/>
      <c r="E45" s="219"/>
      <c r="F45" s="216"/>
      <c r="G45" s="221"/>
      <c r="H45" s="221"/>
      <c r="L45" s="73"/>
      <c r="M45" s="76"/>
      <c r="N45" s="75"/>
    </row>
    <row r="46" spans="2:14" ht="12">
      <c r="B46" s="209" t="s">
        <v>41</v>
      </c>
      <c r="C46" s="188"/>
      <c r="D46" s="210" t="s">
        <v>24</v>
      </c>
      <c r="E46" s="179" t="s">
        <v>42</v>
      </c>
      <c r="F46" s="216"/>
      <c r="G46" s="221"/>
      <c r="H46" s="221"/>
      <c r="L46" s="73"/>
      <c r="M46" s="76"/>
      <c r="N46" s="75"/>
    </row>
    <row r="47" spans="2:14" ht="12.75" thickBot="1">
      <c r="B47" s="213"/>
      <c r="C47" s="189"/>
      <c r="D47" s="214"/>
      <c r="E47" s="184" t="s">
        <v>29</v>
      </c>
      <c r="F47" s="216"/>
      <c r="G47" s="221"/>
      <c r="H47" s="221"/>
      <c r="L47" s="78"/>
      <c r="M47" s="78"/>
      <c r="N47" s="75"/>
    </row>
    <row r="48" spans="2:14" ht="12" customHeight="1">
      <c r="B48" s="64"/>
      <c r="C48" s="65"/>
      <c r="D48" s="63"/>
      <c r="E48" s="50"/>
      <c r="F48" s="216"/>
      <c r="G48" s="221"/>
      <c r="H48" s="221"/>
      <c r="N48" s="78"/>
    </row>
    <row r="49" spans="2:8" ht="12">
      <c r="B49" s="70" t="s">
        <v>43</v>
      </c>
      <c r="C49" s="71"/>
      <c r="D49" s="330">
        <v>145</v>
      </c>
      <c r="E49" s="331">
        <v>5059661.73</v>
      </c>
      <c r="F49" s="216"/>
      <c r="G49" s="221"/>
      <c r="H49" s="221"/>
    </row>
    <row r="50" spans="2:8" ht="12">
      <c r="B50" s="70" t="s">
        <v>44</v>
      </c>
      <c r="C50" s="71"/>
      <c r="D50" s="330">
        <v>14</v>
      </c>
      <c r="E50" s="331">
        <v>478623.3700000001</v>
      </c>
      <c r="F50" s="220"/>
      <c r="G50" s="221"/>
      <c r="H50" s="221"/>
    </row>
    <row r="51" spans="2:8" ht="12">
      <c r="B51" s="70" t="s">
        <v>45</v>
      </c>
      <c r="C51" s="71"/>
      <c r="D51" s="330">
        <v>159</v>
      </c>
      <c r="E51" s="331">
        <v>5538285.100000001</v>
      </c>
      <c r="F51" s="58"/>
      <c r="G51" s="221"/>
      <c r="H51" s="221"/>
    </row>
    <row r="52" spans="2:8" ht="12">
      <c r="B52" s="70" t="s">
        <v>212</v>
      </c>
      <c r="C52" s="71"/>
      <c r="D52" s="363">
        <v>0</v>
      </c>
      <c r="E52" s="331">
        <v>0</v>
      </c>
      <c r="F52" s="221"/>
      <c r="G52" s="221"/>
      <c r="H52" s="221"/>
    </row>
    <row r="53" spans="2:8" ht="12.75" thickBot="1">
      <c r="B53" s="86"/>
      <c r="C53" s="66"/>
      <c r="D53" s="85"/>
      <c r="E53" s="77"/>
      <c r="F53" s="221"/>
      <c r="G53" s="221"/>
      <c r="H53" s="221"/>
    </row>
    <row r="54" spans="6:8" ht="12.75" thickBot="1">
      <c r="F54" s="221"/>
      <c r="G54" s="221"/>
      <c r="H54" s="221"/>
    </row>
    <row r="55" spans="2:8" ht="12">
      <c r="B55" s="171" t="s">
        <v>35</v>
      </c>
      <c r="C55" s="188"/>
      <c r="D55" s="210" t="s">
        <v>24</v>
      </c>
      <c r="E55" s="179" t="s">
        <v>25</v>
      </c>
      <c r="F55" s="221"/>
      <c r="G55" s="221"/>
      <c r="H55" s="221"/>
    </row>
    <row r="56" spans="2:14" ht="12.75" thickBot="1">
      <c r="B56" s="211"/>
      <c r="C56" s="190"/>
      <c r="D56" s="183"/>
      <c r="E56" s="183" t="s">
        <v>29</v>
      </c>
      <c r="F56" s="221"/>
      <c r="G56" s="221"/>
      <c r="H56" s="221"/>
      <c r="N56" s="221"/>
    </row>
    <row r="57" spans="2:14" ht="12">
      <c r="B57" s="364"/>
      <c r="C57" s="365"/>
      <c r="D57" s="366"/>
      <c r="E57" s="367"/>
      <c r="F57" s="221"/>
      <c r="G57" s="221"/>
      <c r="H57" s="221"/>
      <c r="N57" s="221"/>
    </row>
    <row r="58" spans="2:8" ht="12" customHeight="1">
      <c r="B58" s="51" t="s">
        <v>36</v>
      </c>
      <c r="C58" s="71"/>
      <c r="D58" s="332">
        <v>293</v>
      </c>
      <c r="E58" s="332">
        <v>36058144.64</v>
      </c>
      <c r="F58" s="221"/>
      <c r="G58" s="221"/>
      <c r="H58" s="221"/>
    </row>
    <row r="59" spans="2:8" ht="12">
      <c r="B59" s="70"/>
      <c r="C59" s="71"/>
      <c r="D59" s="330"/>
      <c r="E59" s="332"/>
      <c r="F59" s="221"/>
      <c r="G59" s="221"/>
      <c r="H59" s="221"/>
    </row>
    <row r="60" spans="2:8" ht="12">
      <c r="B60" s="70" t="s">
        <v>37</v>
      </c>
      <c r="C60" s="71"/>
      <c r="D60" s="330">
        <v>37</v>
      </c>
      <c r="E60" s="332">
        <v>4790487.26</v>
      </c>
      <c r="F60" s="221"/>
      <c r="G60" s="221"/>
      <c r="H60" s="221"/>
    </row>
    <row r="61" spans="2:8" ht="12">
      <c r="B61" s="70" t="s">
        <v>38</v>
      </c>
      <c r="C61" s="71"/>
      <c r="D61" s="333">
        <v>25</v>
      </c>
      <c r="E61" s="334">
        <v>2808916.8199999994</v>
      </c>
      <c r="F61" s="221"/>
      <c r="G61" s="221"/>
      <c r="H61" s="221"/>
    </row>
    <row r="62" spans="2:8" ht="12">
      <c r="B62" s="70" t="s">
        <v>39</v>
      </c>
      <c r="C62" s="71"/>
      <c r="D62" s="330">
        <v>98</v>
      </c>
      <c r="E62" s="332">
        <v>12584510.24</v>
      </c>
      <c r="F62" s="221"/>
      <c r="G62" s="221"/>
      <c r="H62" s="221"/>
    </row>
    <row r="63" spans="2:8" ht="12">
      <c r="B63" s="70"/>
      <c r="C63" s="71"/>
      <c r="D63" s="330"/>
      <c r="E63" s="332"/>
      <c r="F63" s="221"/>
      <c r="G63" s="221"/>
      <c r="H63" s="221"/>
    </row>
    <row r="64" spans="2:8" ht="12">
      <c r="B64" s="70" t="s">
        <v>40</v>
      </c>
      <c r="C64" s="71"/>
      <c r="D64" s="330">
        <v>195</v>
      </c>
      <c r="E64" s="332">
        <v>23473634.4</v>
      </c>
      <c r="F64" s="221"/>
      <c r="G64" s="221"/>
      <c r="H64" s="221"/>
    </row>
    <row r="65" spans="2:14" ht="12.75" thickBot="1">
      <c r="B65" s="72"/>
      <c r="C65" s="66"/>
      <c r="D65" s="68"/>
      <c r="E65" s="62"/>
      <c r="F65" s="221"/>
      <c r="G65" s="221"/>
      <c r="H65" s="221"/>
      <c r="N65" s="221"/>
    </row>
    <row r="66" spans="2:8" ht="12">
      <c r="B66" s="60"/>
      <c r="C66" s="221"/>
      <c r="D66" s="61"/>
      <c r="E66" s="74"/>
      <c r="F66" s="221"/>
      <c r="G66" s="221"/>
      <c r="H66" s="221"/>
    </row>
    <row r="67" spans="2:8" ht="12">
      <c r="B67" s="60"/>
      <c r="C67" s="221"/>
      <c r="D67" s="61"/>
      <c r="E67" s="61"/>
      <c r="F67" s="221"/>
      <c r="G67" s="221"/>
      <c r="H67" s="221"/>
    </row>
    <row r="68" spans="2:8" ht="12">
      <c r="B68" s="60"/>
      <c r="C68" s="221"/>
      <c r="D68" s="61"/>
      <c r="E68" s="61"/>
      <c r="F68" s="221"/>
      <c r="G68" s="221"/>
      <c r="H68" s="221"/>
    </row>
    <row r="69" spans="2:8" ht="12">
      <c r="B69" s="60"/>
      <c r="C69" s="221"/>
      <c r="D69" s="61"/>
      <c r="E69" s="61"/>
      <c r="F69" s="221"/>
      <c r="G69" s="221"/>
      <c r="H69" s="221"/>
    </row>
    <row r="70" spans="2:8" ht="12">
      <c r="B70" s="221"/>
      <c r="C70" s="221"/>
      <c r="D70" s="221"/>
      <c r="E70" s="221"/>
      <c r="F70" s="221"/>
      <c r="G70" s="221"/>
      <c r="H70" s="221"/>
    </row>
  </sheetData>
  <sheetProtection/>
  <mergeCells count="1">
    <mergeCell ref="B35:H35"/>
  </mergeCells>
  <conditionalFormatting sqref="D34:E34">
    <cfRule type="cellIs" priority="1" dxfId="1"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headerFooter>
    <oddHeader>&amp;CLangton Investors' Report - September 2011</oddHeader>
    <oddFooter>&amp;CPage 3</oddFooter>
  </headerFooter>
</worksheet>
</file>

<file path=xl/worksheets/sheet4.xml><?xml version="1.0" encoding="utf-8"?>
<worksheet xmlns="http://schemas.openxmlformats.org/spreadsheetml/2006/main" xmlns:r="http://schemas.openxmlformats.org/officeDocument/2006/relationships">
  <dimension ref="B2:M53"/>
  <sheetViews>
    <sheetView view="pageLayout" workbookViewId="0" topLeftCell="E7">
      <selection activeCell="I8" sqref="I8:K9"/>
    </sheetView>
  </sheetViews>
  <sheetFormatPr defaultColWidth="23.8515625" defaultRowHeight="12"/>
  <cols>
    <col min="1" max="1" width="6.421875" style="0" customWidth="1"/>
    <col min="2" max="7" width="23.8515625" style="0" customWidth="1"/>
    <col min="8" max="8" width="6.421875" style="0" customWidth="1"/>
    <col min="9" max="9" width="56.140625" style="0" customWidth="1"/>
    <col min="10" max="10" width="33.421875" style="0" customWidth="1"/>
  </cols>
  <sheetData>
    <row r="1" ht="12.75" thickBot="1"/>
    <row r="2" spans="2:11" ht="24" customHeight="1">
      <c r="B2" s="370" t="s">
        <v>54</v>
      </c>
      <c r="C2" s="188"/>
      <c r="D2" s="191" t="s">
        <v>55</v>
      </c>
      <c r="E2" s="179" t="s">
        <v>30</v>
      </c>
      <c r="F2" s="370" t="s">
        <v>25</v>
      </c>
      <c r="G2" s="179" t="s">
        <v>30</v>
      </c>
      <c r="I2" s="193"/>
      <c r="J2" s="179" t="s">
        <v>47</v>
      </c>
      <c r="K2" s="180" t="s">
        <v>25</v>
      </c>
    </row>
    <row r="3" spans="2:11" ht="12.75" thickBot="1">
      <c r="B3" s="371" t="s">
        <v>56</v>
      </c>
      <c r="C3" s="190"/>
      <c r="D3" s="192" t="s">
        <v>57</v>
      </c>
      <c r="E3" s="183" t="s">
        <v>58</v>
      </c>
      <c r="F3" s="371" t="s">
        <v>29</v>
      </c>
      <c r="G3" s="183" t="s">
        <v>59</v>
      </c>
      <c r="I3" s="194" t="s">
        <v>46</v>
      </c>
      <c r="J3" s="195" t="s">
        <v>48</v>
      </c>
      <c r="K3" s="195" t="s">
        <v>48</v>
      </c>
    </row>
    <row r="4" spans="2:11" ht="12.75" thickBot="1">
      <c r="B4" s="760" t="s">
        <v>60</v>
      </c>
      <c r="C4" s="761"/>
      <c r="D4" s="222">
        <v>172674</v>
      </c>
      <c r="E4" s="223">
        <v>0.34927666391572404</v>
      </c>
      <c r="F4" s="224">
        <v>16902099467.37</v>
      </c>
      <c r="G4" s="225">
        <v>0.3451432792301232</v>
      </c>
      <c r="I4" s="211"/>
      <c r="J4" s="226"/>
      <c r="K4" s="183" t="s">
        <v>29</v>
      </c>
    </row>
    <row r="5" spans="2:11" ht="12">
      <c r="B5" s="762" t="s">
        <v>61</v>
      </c>
      <c r="C5" s="763"/>
      <c r="D5" s="227">
        <v>152796</v>
      </c>
      <c r="E5" s="223">
        <v>0.3090684013787077</v>
      </c>
      <c r="F5" s="228">
        <v>16376812212.970001</v>
      </c>
      <c r="G5" s="229">
        <v>0.33441683865560123</v>
      </c>
      <c r="I5" s="69" t="s">
        <v>49</v>
      </c>
      <c r="J5" s="230">
        <v>0</v>
      </c>
      <c r="K5" s="104">
        <v>0</v>
      </c>
    </row>
    <row r="6" spans="2:11" ht="12">
      <c r="B6" s="762" t="s">
        <v>62</v>
      </c>
      <c r="C6" s="763"/>
      <c r="D6" s="227">
        <v>10556</v>
      </c>
      <c r="E6" s="223">
        <v>0.021352169199152064</v>
      </c>
      <c r="F6" s="228">
        <v>599192585.97</v>
      </c>
      <c r="G6" s="229">
        <v>0.012235597974755201</v>
      </c>
      <c r="I6" s="70" t="s">
        <v>50</v>
      </c>
      <c r="J6" s="87">
        <v>9066</v>
      </c>
      <c r="K6" s="87">
        <v>1094329856.8000011</v>
      </c>
    </row>
    <row r="7" spans="2:11" ht="12.75" thickBot="1">
      <c r="B7" s="762" t="s">
        <v>63</v>
      </c>
      <c r="C7" s="763"/>
      <c r="D7" s="227">
        <v>157763</v>
      </c>
      <c r="E7" s="223">
        <v>0.319115410133178</v>
      </c>
      <c r="F7" s="228">
        <v>15093090373.74</v>
      </c>
      <c r="G7" s="229">
        <v>0.3082030558017893</v>
      </c>
      <c r="I7" s="72" t="s">
        <v>51</v>
      </c>
      <c r="J7" s="88">
        <v>598</v>
      </c>
      <c r="K7" s="88">
        <v>62392979.81000004</v>
      </c>
    </row>
    <row r="8" spans="2:11" ht="12.75" customHeight="1" thickBot="1">
      <c r="B8" s="764" t="s">
        <v>74</v>
      </c>
      <c r="C8" s="765"/>
      <c r="D8" s="227">
        <v>587</v>
      </c>
      <c r="E8" s="223">
        <v>0.0011873553732381832</v>
      </c>
      <c r="F8" s="228">
        <v>60153.24</v>
      </c>
      <c r="G8" s="229">
        <v>1.2283377310610007E-06</v>
      </c>
      <c r="I8" s="766" t="s">
        <v>492</v>
      </c>
      <c r="J8" s="766"/>
      <c r="K8" s="766"/>
    </row>
    <row r="9" spans="2:11" ht="11.25" customHeight="1" thickBot="1">
      <c r="B9" s="772" t="s">
        <v>33</v>
      </c>
      <c r="C9" s="773"/>
      <c r="D9" s="231">
        <v>494376</v>
      </c>
      <c r="E9" s="232">
        <v>1</v>
      </c>
      <c r="F9" s="93">
        <v>48971254793.29</v>
      </c>
      <c r="G9" s="233">
        <v>1</v>
      </c>
      <c r="I9" s="767"/>
      <c r="J9" s="767"/>
      <c r="K9" s="767"/>
    </row>
    <row r="10" spans="2:11" ht="12">
      <c r="B10" s="234" t="s">
        <v>213</v>
      </c>
      <c r="C10" s="98"/>
      <c r="D10" s="235"/>
      <c r="E10" s="236"/>
      <c r="F10" s="235"/>
      <c r="G10" s="236"/>
      <c r="I10" s="445"/>
      <c r="J10" s="445"/>
      <c r="K10" s="445"/>
    </row>
    <row r="11" spans="2:11" ht="12">
      <c r="B11" s="774"/>
      <c r="C11" s="774"/>
      <c r="D11" s="774"/>
      <c r="E11" s="774"/>
      <c r="F11" s="774"/>
      <c r="G11" s="774"/>
      <c r="I11" s="100"/>
      <c r="J11" s="100"/>
      <c r="K11" s="237"/>
    </row>
    <row r="12" spans="8:13" ht="12.75" thickBot="1">
      <c r="H12" s="56"/>
      <c r="I12" s="242"/>
      <c r="J12" s="242"/>
      <c r="K12" s="242"/>
      <c r="L12" s="242"/>
      <c r="M12" s="242"/>
    </row>
    <row r="13" spans="2:12" ht="24">
      <c r="B13" s="178" t="s">
        <v>68</v>
      </c>
      <c r="C13" s="188"/>
      <c r="D13" s="238" t="s">
        <v>55</v>
      </c>
      <c r="E13" s="180" t="s">
        <v>30</v>
      </c>
      <c r="F13" s="178" t="s">
        <v>25</v>
      </c>
      <c r="G13" s="180" t="s">
        <v>30</v>
      </c>
      <c r="H13" s="341"/>
      <c r="I13" s="353" t="s">
        <v>417</v>
      </c>
      <c r="J13" s="353" t="s">
        <v>425</v>
      </c>
      <c r="K13" s="353" t="s">
        <v>426</v>
      </c>
      <c r="L13" s="354" t="s">
        <v>427</v>
      </c>
    </row>
    <row r="14" spans="2:12" ht="12.75" thickBot="1">
      <c r="B14" s="213" t="s">
        <v>56</v>
      </c>
      <c r="C14" s="189"/>
      <c r="D14" s="217" t="s">
        <v>57</v>
      </c>
      <c r="E14" s="184" t="s">
        <v>58</v>
      </c>
      <c r="F14" s="213" t="s">
        <v>29</v>
      </c>
      <c r="G14" s="184" t="s">
        <v>59</v>
      </c>
      <c r="H14" s="342"/>
      <c r="I14" s="355"/>
      <c r="J14" s="355" t="s">
        <v>30</v>
      </c>
      <c r="K14" s="355" t="s">
        <v>30</v>
      </c>
      <c r="L14" s="356" t="s">
        <v>30</v>
      </c>
    </row>
    <row r="15" spans="2:12" ht="12.75" thickBot="1">
      <c r="B15" s="69" t="s">
        <v>69</v>
      </c>
      <c r="C15" s="239"/>
      <c r="D15" s="240">
        <v>294949</v>
      </c>
      <c r="E15" s="124">
        <v>0.5966086541417868</v>
      </c>
      <c r="F15" s="241">
        <v>23800208692.6</v>
      </c>
      <c r="G15" s="124">
        <v>0.4860036524091901</v>
      </c>
      <c r="H15" s="342"/>
      <c r="I15" s="357"/>
      <c r="J15" s="357"/>
      <c r="K15" s="357"/>
      <c r="L15" s="358"/>
    </row>
    <row r="16" spans="2:12" ht="12.75" thickBot="1">
      <c r="B16" s="70" t="s">
        <v>70</v>
      </c>
      <c r="C16" s="242"/>
      <c r="D16" s="243">
        <v>198834</v>
      </c>
      <c r="E16" s="91">
        <v>0.4021918539734939</v>
      </c>
      <c r="F16" s="244">
        <v>25170964749.649998</v>
      </c>
      <c r="G16" s="91">
        <v>0.5139946863909826</v>
      </c>
      <c r="H16" s="342"/>
      <c r="I16" s="359" t="s">
        <v>418</v>
      </c>
      <c r="J16" s="360"/>
      <c r="K16" s="360"/>
      <c r="L16" s="361"/>
    </row>
    <row r="17" spans="2:12" ht="12.75" thickBot="1">
      <c r="B17" s="245" t="s">
        <v>74</v>
      </c>
      <c r="C17" s="242"/>
      <c r="D17" s="243">
        <v>593</v>
      </c>
      <c r="E17" s="127">
        <v>0.001199491884719323</v>
      </c>
      <c r="F17" s="244">
        <v>81351.04</v>
      </c>
      <c r="G17" s="127">
        <v>1.6611998271922297E-06</v>
      </c>
      <c r="H17" s="94"/>
      <c r="I17" s="51" t="s">
        <v>52</v>
      </c>
      <c r="J17" s="346">
        <v>0.025461865375095462</v>
      </c>
      <c r="K17" s="347">
        <v>0.018231460862459317</v>
      </c>
      <c r="L17" s="348">
        <v>0.22944016971475267</v>
      </c>
    </row>
    <row r="18" spans="2:12" ht="12.75" thickBot="1">
      <c r="B18" s="92" t="s">
        <v>33</v>
      </c>
      <c r="C18" s="246"/>
      <c r="D18" s="247">
        <v>494376</v>
      </c>
      <c r="E18" s="248">
        <v>1</v>
      </c>
      <c r="F18" s="249">
        <v>48971254793.29</v>
      </c>
      <c r="G18" s="250">
        <v>0.9999999999999998</v>
      </c>
      <c r="H18" s="57"/>
      <c r="I18" s="51" t="s">
        <v>53</v>
      </c>
      <c r="J18" s="349">
        <v>0.015925030624403834</v>
      </c>
      <c r="K18" s="89">
        <v>0.01643658844114776</v>
      </c>
      <c r="L18" s="90">
        <v>0.21980487174542096</v>
      </c>
    </row>
    <row r="19" spans="2:12" ht="12" customHeight="1" thickBot="1">
      <c r="B19" s="5" t="s">
        <v>213</v>
      </c>
      <c r="C19" s="242"/>
      <c r="D19" s="251"/>
      <c r="E19" s="252"/>
      <c r="F19" s="251"/>
      <c r="G19" s="252"/>
      <c r="H19" s="57"/>
      <c r="I19" s="359" t="s">
        <v>419</v>
      </c>
      <c r="J19" s="350"/>
      <c r="K19" s="351"/>
      <c r="L19" s="352"/>
    </row>
    <row r="20" spans="8:13" ht="12.75" thickBot="1">
      <c r="H20" s="57"/>
      <c r="I20" s="51" t="s">
        <v>52</v>
      </c>
      <c r="J20" s="346">
        <v>0.022564174330156325</v>
      </c>
      <c r="K20" s="347">
        <v>0.015366513547590244</v>
      </c>
      <c r="L20" s="348">
        <v>0.19712172931778493</v>
      </c>
      <c r="M20" s="242"/>
    </row>
    <row r="21" spans="2:12" ht="12.75" thickBot="1">
      <c r="B21" s="209" t="s">
        <v>71</v>
      </c>
      <c r="C21" s="188"/>
      <c r="D21" s="191" t="s">
        <v>55</v>
      </c>
      <c r="E21" s="179" t="s">
        <v>30</v>
      </c>
      <c r="F21" s="209" t="s">
        <v>25</v>
      </c>
      <c r="G21" s="179" t="s">
        <v>30</v>
      </c>
      <c r="H21" s="341"/>
      <c r="I21" s="59" t="s">
        <v>53</v>
      </c>
      <c r="J21" s="349">
        <v>0.013020007482459904</v>
      </c>
      <c r="K21" s="89">
        <v>0.013667413993676382</v>
      </c>
      <c r="L21" s="90">
        <v>0.18786784317439909</v>
      </c>
    </row>
    <row r="22" spans="2:12" ht="12.75" thickBot="1">
      <c r="B22" s="213" t="s">
        <v>56</v>
      </c>
      <c r="C22" s="189"/>
      <c r="D22" s="192" t="s">
        <v>57</v>
      </c>
      <c r="E22" s="183" t="s">
        <v>58</v>
      </c>
      <c r="F22" s="211" t="s">
        <v>29</v>
      </c>
      <c r="G22" s="183" t="s">
        <v>59</v>
      </c>
      <c r="H22" s="342"/>
      <c r="I22" s="343"/>
      <c r="J22" s="343"/>
      <c r="K22" s="343"/>
      <c r="L22" s="343"/>
    </row>
    <row r="23" spans="2:12" ht="12">
      <c r="B23" s="69" t="s">
        <v>72</v>
      </c>
      <c r="C23" s="65"/>
      <c r="D23" s="110">
        <v>210483</v>
      </c>
      <c r="E23" s="91">
        <v>0.4257548910141269</v>
      </c>
      <c r="F23" s="107">
        <v>24295542250.739998</v>
      </c>
      <c r="G23" s="91">
        <v>0.49621747393860743</v>
      </c>
      <c r="H23" s="342"/>
      <c r="I23" s="60"/>
      <c r="J23" s="344"/>
      <c r="K23" s="345"/>
      <c r="L23" s="344"/>
    </row>
    <row r="24" spans="2:12" ht="12">
      <c r="B24" s="70" t="s">
        <v>73</v>
      </c>
      <c r="C24" s="71"/>
      <c r="D24" s="106">
        <v>283883</v>
      </c>
      <c r="E24" s="91">
        <v>0.5742248814667379</v>
      </c>
      <c r="F24" s="105">
        <v>24675149125.57</v>
      </c>
      <c r="G24" s="91">
        <v>0.5037712681845206</v>
      </c>
      <c r="H24" s="342"/>
      <c r="I24" s="60"/>
      <c r="J24" s="344"/>
      <c r="K24" s="345"/>
      <c r="L24" s="344"/>
    </row>
    <row r="25" spans="2:9" ht="12.75" thickBot="1">
      <c r="B25" s="70" t="s">
        <v>74</v>
      </c>
      <c r="C25" s="71"/>
      <c r="D25" s="111">
        <v>10</v>
      </c>
      <c r="E25" s="91">
        <v>2.02275191352331E-05</v>
      </c>
      <c r="F25" s="108">
        <v>563416.98</v>
      </c>
      <c r="G25" s="91">
        <v>1.1257876872004297E-05</v>
      </c>
      <c r="H25" s="94"/>
      <c r="I25" s="5"/>
    </row>
    <row r="26" spans="2:8" ht="12.75" thickBot="1">
      <c r="B26" s="92" t="s">
        <v>33</v>
      </c>
      <c r="C26" s="67"/>
      <c r="D26" s="112">
        <v>494376</v>
      </c>
      <c r="E26" s="253">
        <v>1</v>
      </c>
      <c r="F26" s="109">
        <v>48971254793.29</v>
      </c>
      <c r="G26" s="253">
        <v>0.9999999999999999</v>
      </c>
      <c r="H26" s="57"/>
    </row>
    <row r="27" spans="2:8" ht="12">
      <c r="B27" s="5" t="s">
        <v>213</v>
      </c>
      <c r="C27" s="218"/>
      <c r="D27" s="254"/>
      <c r="E27" s="255"/>
      <c r="F27" s="254"/>
      <c r="G27" s="255"/>
      <c r="H27" s="57"/>
    </row>
    <row r="28" ht="12.75" thickBot="1"/>
    <row r="29" spans="2:10" ht="12">
      <c r="B29" s="775" t="s">
        <v>75</v>
      </c>
      <c r="C29" s="776"/>
      <c r="D29" s="210" t="s">
        <v>24</v>
      </c>
      <c r="E29" s="179" t="s">
        <v>30</v>
      </c>
      <c r="F29" s="209" t="s">
        <v>25</v>
      </c>
      <c r="G29" s="179" t="s">
        <v>30</v>
      </c>
      <c r="I29" s="768" t="s">
        <v>214</v>
      </c>
      <c r="J29" s="769"/>
    </row>
    <row r="30" spans="2:10" ht="12.75" thickBot="1">
      <c r="B30" s="211" t="s">
        <v>29</v>
      </c>
      <c r="C30" s="190"/>
      <c r="D30" s="212" t="s">
        <v>76</v>
      </c>
      <c r="E30" s="183" t="s">
        <v>58</v>
      </c>
      <c r="F30" s="211" t="s">
        <v>29</v>
      </c>
      <c r="G30" s="183" t="s">
        <v>59</v>
      </c>
      <c r="I30" s="770"/>
      <c r="J30" s="771"/>
    </row>
    <row r="31" spans="2:10" ht="12">
      <c r="B31" s="256" t="s">
        <v>216</v>
      </c>
      <c r="C31" s="257"/>
      <c r="D31" s="258">
        <v>120675</v>
      </c>
      <c r="E31" s="259">
        <v>0.2591388451652111</v>
      </c>
      <c r="F31" s="258">
        <v>3421828246.94</v>
      </c>
      <c r="G31" s="259">
        <v>0.06987422032340602</v>
      </c>
      <c r="I31" s="283" t="s">
        <v>64</v>
      </c>
      <c r="J31" s="318">
        <v>0.0499</v>
      </c>
    </row>
    <row r="32" spans="2:10" ht="12">
      <c r="B32" s="260" t="s">
        <v>217</v>
      </c>
      <c r="C32" s="261"/>
      <c r="D32" s="262">
        <v>141139</v>
      </c>
      <c r="E32" s="263">
        <v>0.30308346772548356</v>
      </c>
      <c r="F32" s="262">
        <v>10485883532.759998</v>
      </c>
      <c r="G32" s="263">
        <v>0.2141232357026874</v>
      </c>
      <c r="I32" s="319" t="s">
        <v>65</v>
      </c>
      <c r="J32" s="320">
        <v>39874</v>
      </c>
    </row>
    <row r="33" spans="2:11" ht="12">
      <c r="B33" s="260" t="s">
        <v>218</v>
      </c>
      <c r="C33" s="261"/>
      <c r="D33" s="262">
        <v>102745</v>
      </c>
      <c r="E33" s="263">
        <v>0.22063576255645007</v>
      </c>
      <c r="F33" s="262">
        <v>12622439621.33</v>
      </c>
      <c r="G33" s="263">
        <v>0.2577520154345629</v>
      </c>
      <c r="I33" s="319" t="s">
        <v>66</v>
      </c>
      <c r="J33" s="321">
        <v>0.0509</v>
      </c>
      <c r="K33" s="204"/>
    </row>
    <row r="34" spans="2:11" ht="12.75" thickBot="1">
      <c r="B34" s="260" t="s">
        <v>219</v>
      </c>
      <c r="C34" s="261"/>
      <c r="D34" s="262">
        <v>53694</v>
      </c>
      <c r="E34" s="263">
        <v>0.11530309635219262</v>
      </c>
      <c r="F34" s="262">
        <v>9210869492.68</v>
      </c>
      <c r="G34" s="263">
        <v>0.18808726734815182</v>
      </c>
      <c r="I34" s="288" t="s">
        <v>67</v>
      </c>
      <c r="J34" s="322">
        <v>39846</v>
      </c>
      <c r="K34" s="204"/>
    </row>
    <row r="35" spans="2:7" ht="12">
      <c r="B35" s="260" t="s">
        <v>220</v>
      </c>
      <c r="C35" s="261"/>
      <c r="D35" s="262">
        <v>24007</v>
      </c>
      <c r="E35" s="263">
        <v>0.05155290040092167</v>
      </c>
      <c r="F35" s="262">
        <v>5311791919.29</v>
      </c>
      <c r="G35" s="263">
        <v>0.1084675477831092</v>
      </c>
    </row>
    <row r="36" spans="2:7" ht="12.75" thickBot="1">
      <c r="B36" s="260" t="s">
        <v>221</v>
      </c>
      <c r="C36" s="261"/>
      <c r="D36" s="262">
        <v>10550</v>
      </c>
      <c r="E36" s="263">
        <v>0.022655188038060717</v>
      </c>
      <c r="F36" s="262">
        <v>2864678849.52</v>
      </c>
      <c r="G36" s="263">
        <v>0.05849715024889489</v>
      </c>
    </row>
    <row r="37" spans="2:10" ht="12.75" customHeight="1">
      <c r="B37" s="260" t="s">
        <v>222</v>
      </c>
      <c r="C37" s="261"/>
      <c r="D37" s="262">
        <v>5375</v>
      </c>
      <c r="E37" s="263">
        <v>0.011542335137874535</v>
      </c>
      <c r="F37" s="262">
        <v>1731475666.23</v>
      </c>
      <c r="G37" s="263">
        <v>0.03535697979434345</v>
      </c>
      <c r="I37" s="768" t="s">
        <v>215</v>
      </c>
      <c r="J37" s="769"/>
    </row>
    <row r="38" spans="2:10" ht="12.75" thickBot="1">
      <c r="B38" s="260" t="s">
        <v>223</v>
      </c>
      <c r="C38" s="261"/>
      <c r="D38" s="262">
        <v>2984</v>
      </c>
      <c r="E38" s="263">
        <v>0.006407874986310254</v>
      </c>
      <c r="F38" s="262">
        <v>1109084833.45</v>
      </c>
      <c r="G38" s="263">
        <v>0.022647670314585557</v>
      </c>
      <c r="I38" s="770"/>
      <c r="J38" s="771"/>
    </row>
    <row r="39" spans="2:10" ht="12">
      <c r="B39" s="260" t="s">
        <v>224</v>
      </c>
      <c r="C39" s="261"/>
      <c r="D39" s="262">
        <v>1788</v>
      </c>
      <c r="E39" s="263">
        <v>0.003839571204933892</v>
      </c>
      <c r="F39" s="262">
        <v>754931972.15</v>
      </c>
      <c r="G39" s="263">
        <v>0.015415818429333771</v>
      </c>
      <c r="I39" s="283" t="s">
        <v>64</v>
      </c>
      <c r="J39" s="318">
        <v>0.0424</v>
      </c>
    </row>
    <row r="40" spans="2:10" ht="12">
      <c r="B40" s="260" t="s">
        <v>225</v>
      </c>
      <c r="C40" s="261"/>
      <c r="D40" s="262">
        <v>1245</v>
      </c>
      <c r="E40" s="263">
        <v>0.0026735269296100086</v>
      </c>
      <c r="F40" s="262">
        <v>588528762.83</v>
      </c>
      <c r="G40" s="263">
        <v>0.012017841186920935</v>
      </c>
      <c r="I40" s="319" t="s">
        <v>65</v>
      </c>
      <c r="J40" s="320">
        <v>39874</v>
      </c>
    </row>
    <row r="41" spans="2:10" ht="12" customHeight="1">
      <c r="B41" s="260" t="s">
        <v>226</v>
      </c>
      <c r="C41" s="261"/>
      <c r="D41" s="262">
        <v>683</v>
      </c>
      <c r="E41" s="263">
        <v>0.0014666818417057317</v>
      </c>
      <c r="F41" s="262">
        <v>352561576.36</v>
      </c>
      <c r="G41" s="263">
        <v>0.007199357620060566</v>
      </c>
      <c r="I41" s="319" t="s">
        <v>66</v>
      </c>
      <c r="J41" s="321">
        <v>0.0469</v>
      </c>
    </row>
    <row r="42" spans="2:10" ht="12.75" thickBot="1">
      <c r="B42" s="260" t="s">
        <v>227</v>
      </c>
      <c r="C42" s="261"/>
      <c r="D42" s="262">
        <v>305</v>
      </c>
      <c r="E42" s="263">
        <v>0.0006549604124747411</v>
      </c>
      <c r="F42" s="262">
        <v>174267562.77</v>
      </c>
      <c r="G42" s="263">
        <v>0.0035585684603261984</v>
      </c>
      <c r="I42" s="288" t="s">
        <v>67</v>
      </c>
      <c r="J42" s="322">
        <v>39846</v>
      </c>
    </row>
    <row r="43" spans="2:7" ht="12">
      <c r="B43" s="260" t="s">
        <v>228</v>
      </c>
      <c r="C43" s="261"/>
      <c r="D43" s="262">
        <v>178</v>
      </c>
      <c r="E43" s="263">
        <v>0.0003822391915426358</v>
      </c>
      <c r="F43" s="262">
        <v>110758274.78999999</v>
      </c>
      <c r="G43" s="263">
        <v>0.0022616997513646713</v>
      </c>
    </row>
    <row r="44" spans="2:7" ht="12">
      <c r="B44" s="260" t="s">
        <v>229</v>
      </c>
      <c r="C44" s="261"/>
      <c r="D44" s="262">
        <v>123</v>
      </c>
      <c r="E44" s="263">
        <v>0.0002641315761783382</v>
      </c>
      <c r="F44" s="262">
        <v>82818129.19000001</v>
      </c>
      <c r="G44" s="263">
        <v>0.001691157997473809</v>
      </c>
    </row>
    <row r="45" spans="2:7" ht="12">
      <c r="B45" s="260" t="s">
        <v>230</v>
      </c>
      <c r="C45" s="261"/>
      <c r="D45" s="262">
        <v>60</v>
      </c>
      <c r="E45" s="263">
        <v>0.00012884467130650645</v>
      </c>
      <c r="F45" s="262">
        <v>43249719.3</v>
      </c>
      <c r="G45" s="263">
        <v>0.0008831654300580843</v>
      </c>
    </row>
    <row r="46" spans="2:7" ht="12">
      <c r="B46" s="260" t="s">
        <v>231</v>
      </c>
      <c r="C46" s="261"/>
      <c r="D46" s="262">
        <v>44</v>
      </c>
      <c r="E46" s="263">
        <v>9.448609229143806E-05</v>
      </c>
      <c r="F46" s="262">
        <v>33788038.800000004</v>
      </c>
      <c r="G46" s="263">
        <v>0.0006899565662064596</v>
      </c>
    </row>
    <row r="47" spans="2:7" ht="12">
      <c r="B47" s="260" t="s">
        <v>232</v>
      </c>
      <c r="C47" s="261"/>
      <c r="D47" s="262">
        <v>34</v>
      </c>
      <c r="E47" s="263">
        <v>7.301198040702032E-05</v>
      </c>
      <c r="F47" s="262">
        <v>28102932.33</v>
      </c>
      <c r="G47" s="263">
        <v>0.0005738658821103074</v>
      </c>
    </row>
    <row r="48" spans="2:7" ht="12">
      <c r="B48" s="260" t="s">
        <v>233</v>
      </c>
      <c r="C48" s="261"/>
      <c r="D48" s="262">
        <v>18</v>
      </c>
      <c r="E48" s="263">
        <v>3.8653401391951934E-05</v>
      </c>
      <c r="F48" s="262">
        <v>15696759.69</v>
      </c>
      <c r="G48" s="263">
        <v>0.000320530069246883</v>
      </c>
    </row>
    <row r="49" spans="2:7" ht="12">
      <c r="B49" s="260" t="s">
        <v>234</v>
      </c>
      <c r="C49" s="261"/>
      <c r="D49" s="262">
        <v>15</v>
      </c>
      <c r="E49" s="263">
        <v>3.221116782662661E-05</v>
      </c>
      <c r="F49" s="262">
        <v>13840040.05</v>
      </c>
      <c r="G49" s="263">
        <v>0.00028261558966417063</v>
      </c>
    </row>
    <row r="50" spans="2:7" ht="12">
      <c r="B50" s="260" t="s">
        <v>235</v>
      </c>
      <c r="C50" s="261"/>
      <c r="D50" s="262">
        <v>14</v>
      </c>
      <c r="E50" s="263">
        <v>3.0063756638184836E-05</v>
      </c>
      <c r="F50" s="262">
        <v>13635460.870000001</v>
      </c>
      <c r="G50" s="263">
        <v>0.0002784380536613964</v>
      </c>
    </row>
    <row r="51" spans="2:7" ht="12.75" thickBot="1">
      <c r="B51" s="264" t="s">
        <v>209</v>
      </c>
      <c r="C51" s="265"/>
      <c r="D51" s="266">
        <v>1</v>
      </c>
      <c r="E51" s="267">
        <v>2.147411188441774E-06</v>
      </c>
      <c r="F51" s="266">
        <v>1023401.96</v>
      </c>
      <c r="G51" s="267">
        <v>2.089801383117153E-05</v>
      </c>
    </row>
    <row r="52" spans="2:7" ht="12.75" thickBot="1">
      <c r="B52" s="92" t="s">
        <v>33</v>
      </c>
      <c r="C52" s="67"/>
      <c r="D52" s="112">
        <v>465677</v>
      </c>
      <c r="E52" s="268">
        <v>1</v>
      </c>
      <c r="F52" s="112">
        <v>48971254793.290016</v>
      </c>
      <c r="G52" s="268">
        <v>0.9999999999999997</v>
      </c>
    </row>
    <row r="53" spans="2:7" ht="12.75">
      <c r="B53" s="759" t="s">
        <v>527</v>
      </c>
      <c r="C53" s="759"/>
      <c r="D53" s="759"/>
      <c r="E53" s="759"/>
      <c r="F53" s="759"/>
      <c r="G53" s="759"/>
    </row>
  </sheetData>
  <sheetProtection/>
  <mergeCells count="12">
    <mergeCell ref="I8:K9"/>
    <mergeCell ref="I37:J38"/>
    <mergeCell ref="B9:C9"/>
    <mergeCell ref="B11:G11"/>
    <mergeCell ref="I29:J30"/>
    <mergeCell ref="B29:C29"/>
    <mergeCell ref="B53:G53"/>
    <mergeCell ref="B4:C4"/>
    <mergeCell ref="B5:C5"/>
    <mergeCell ref="B6:C6"/>
    <mergeCell ref="B7:C7"/>
    <mergeCell ref="B8:C8"/>
  </mergeCells>
  <printOptions/>
  <pageMargins left="0.7086614173228347" right="0.7086614173228347" top="0.7480314960629921" bottom="0.7480314960629921" header="0.31496062992125984" footer="0.31496062992125984"/>
  <pageSetup horizontalDpi="600" verticalDpi="600" orientation="landscape" paperSize="9" scale="49" r:id="rId1"/>
  <headerFooter>
    <oddHeader>&amp;CLangton Investors' Report - September 2011
</oddHeader>
    <oddFooter>&amp;CPage 4</oddFooter>
  </headerFooter>
</worksheet>
</file>

<file path=xl/worksheets/sheet5.xml><?xml version="1.0" encoding="utf-8"?>
<worksheet xmlns="http://schemas.openxmlformats.org/spreadsheetml/2006/main" xmlns:r="http://schemas.openxmlformats.org/officeDocument/2006/relationships">
  <dimension ref="B2:M52"/>
  <sheetViews>
    <sheetView view="pageLayout" workbookViewId="0" topLeftCell="A13">
      <selection activeCell="B53" sqref="B53"/>
    </sheetView>
  </sheetViews>
  <sheetFormatPr defaultColWidth="27.140625" defaultRowHeight="12"/>
  <cols>
    <col min="1" max="1" width="6.421875" style="1" customWidth="1"/>
    <col min="2" max="2" width="40.7109375" style="1" customWidth="1"/>
    <col min="3" max="4" width="16.57421875" style="1" customWidth="1"/>
    <col min="5" max="5" width="17.7109375" style="1" bestFit="1" customWidth="1"/>
    <col min="6" max="6" width="16.57421875" style="1" customWidth="1"/>
    <col min="7" max="7" width="6.421875" style="1" customWidth="1"/>
    <col min="8" max="8" width="12.00390625" style="1" bestFit="1" customWidth="1"/>
    <col min="9" max="9" width="41.8515625" style="1" customWidth="1"/>
    <col min="10" max="13" width="16.57421875" style="1" customWidth="1"/>
    <col min="14" max="16384" width="27.140625" style="1" customWidth="1"/>
  </cols>
  <sheetData>
    <row r="1" ht="12.75" thickBot="1"/>
    <row r="2" spans="2:13" ht="12">
      <c r="B2" s="179" t="s">
        <v>119</v>
      </c>
      <c r="C2" s="210" t="s">
        <v>24</v>
      </c>
      <c r="D2" s="179" t="s">
        <v>30</v>
      </c>
      <c r="E2" s="209" t="s">
        <v>25</v>
      </c>
      <c r="F2" s="179" t="s">
        <v>30</v>
      </c>
      <c r="H2" s="775" t="s">
        <v>99</v>
      </c>
      <c r="I2" s="776"/>
      <c r="J2" s="179" t="s">
        <v>24</v>
      </c>
      <c r="K2" s="179" t="s">
        <v>30</v>
      </c>
      <c r="L2" s="209" t="s">
        <v>25</v>
      </c>
      <c r="M2" s="179" t="s">
        <v>30</v>
      </c>
    </row>
    <row r="3" spans="2:13" ht="12.75" thickBot="1">
      <c r="B3" s="183"/>
      <c r="C3" s="212" t="s">
        <v>76</v>
      </c>
      <c r="D3" s="183" t="s">
        <v>58</v>
      </c>
      <c r="E3" s="211" t="s">
        <v>29</v>
      </c>
      <c r="F3" s="183" t="s">
        <v>59</v>
      </c>
      <c r="H3" s="777" t="s">
        <v>100</v>
      </c>
      <c r="I3" s="778"/>
      <c r="J3" s="183" t="s">
        <v>76</v>
      </c>
      <c r="K3" s="183" t="s">
        <v>58</v>
      </c>
      <c r="L3" s="211" t="s">
        <v>29</v>
      </c>
      <c r="M3" s="183" t="s">
        <v>59</v>
      </c>
    </row>
    <row r="4" spans="2:13" ht="12">
      <c r="B4" s="55" t="s">
        <v>120</v>
      </c>
      <c r="C4" s="119">
        <v>47253</v>
      </c>
      <c r="D4" s="115">
        <v>0.10111984455282187</v>
      </c>
      <c r="E4" s="269">
        <v>2210312671.32</v>
      </c>
      <c r="F4" s="115">
        <v>0.04497500833572658</v>
      </c>
      <c r="H4" s="69" t="s">
        <v>92</v>
      </c>
      <c r="I4" s="83"/>
      <c r="J4" s="270">
        <v>82403</v>
      </c>
      <c r="K4" s="271">
        <v>0.1769531241611675</v>
      </c>
      <c r="L4" s="272">
        <v>2567106210.17</v>
      </c>
      <c r="M4" s="271">
        <v>0.05242067455706164</v>
      </c>
    </row>
    <row r="5" spans="2:13" ht="12">
      <c r="B5" s="51" t="s">
        <v>121</v>
      </c>
      <c r="C5" s="119">
        <v>72169</v>
      </c>
      <c r="D5" s="115">
        <v>0.15443925383642523</v>
      </c>
      <c r="E5" s="269">
        <v>5190069347.48</v>
      </c>
      <c r="F5" s="115">
        <v>0.10560651223453893</v>
      </c>
      <c r="H5" s="70" t="s">
        <v>93</v>
      </c>
      <c r="I5" s="84"/>
      <c r="J5" s="117">
        <v>117174</v>
      </c>
      <c r="K5" s="115">
        <v>0.2516207585944764</v>
      </c>
      <c r="L5" s="114">
        <v>8859134774.11</v>
      </c>
      <c r="M5" s="115">
        <v>0.18090479428196868</v>
      </c>
    </row>
    <row r="6" spans="2:13" ht="12">
      <c r="B6" s="51" t="s">
        <v>122</v>
      </c>
      <c r="C6" s="119">
        <v>95502</v>
      </c>
      <c r="D6" s="115">
        <v>0.20437109589832592</v>
      </c>
      <c r="E6" s="269">
        <v>8913358082.91</v>
      </c>
      <c r="F6" s="115">
        <v>0.1813672605146802</v>
      </c>
      <c r="H6" s="70" t="s">
        <v>94</v>
      </c>
      <c r="I6" s="84"/>
      <c r="J6" s="117">
        <v>131806</v>
      </c>
      <c r="K6" s="115">
        <v>0.2830416791037565</v>
      </c>
      <c r="L6" s="114">
        <v>16328974556.32</v>
      </c>
      <c r="M6" s="115">
        <v>0.33343998689119525</v>
      </c>
    </row>
    <row r="7" spans="2:13" ht="12">
      <c r="B7" s="51" t="s">
        <v>123</v>
      </c>
      <c r="C7" s="119">
        <v>127887</v>
      </c>
      <c r="D7" s="115">
        <v>0.2736739161603862</v>
      </c>
      <c r="E7" s="269">
        <v>15272264159.87</v>
      </c>
      <c r="F7" s="115">
        <v>0.31075703306961194</v>
      </c>
      <c r="H7" s="70" t="s">
        <v>95</v>
      </c>
      <c r="I7" s="84"/>
      <c r="J7" s="117">
        <v>26786</v>
      </c>
      <c r="K7" s="115">
        <v>0.057520556093601356</v>
      </c>
      <c r="L7" s="114">
        <v>3925337544.68</v>
      </c>
      <c r="M7" s="115">
        <v>0.08015595192014247</v>
      </c>
    </row>
    <row r="8" spans="2:13" ht="12">
      <c r="B8" s="51" t="s">
        <v>124</v>
      </c>
      <c r="C8" s="119">
        <v>86352</v>
      </c>
      <c r="D8" s="115">
        <v>0.18479040096555296</v>
      </c>
      <c r="E8" s="269">
        <v>12471595940.6</v>
      </c>
      <c r="F8" s="115">
        <v>0.2537695859352437</v>
      </c>
      <c r="H8" s="70" t="s">
        <v>96</v>
      </c>
      <c r="I8" s="84"/>
      <c r="J8" s="117">
        <v>26597</v>
      </c>
      <c r="K8" s="115">
        <v>0.057114695378985864</v>
      </c>
      <c r="L8" s="114">
        <v>4015251896.45</v>
      </c>
      <c r="M8" s="115">
        <v>0.08199201579372571</v>
      </c>
    </row>
    <row r="9" spans="2:13" ht="12">
      <c r="B9" s="51" t="s">
        <v>125</v>
      </c>
      <c r="C9" s="119">
        <v>23683</v>
      </c>
      <c r="D9" s="115">
        <v>0.05068083039266248</v>
      </c>
      <c r="E9" s="269">
        <v>3195047763.17</v>
      </c>
      <c r="F9" s="115">
        <v>0.06501220467410125</v>
      </c>
      <c r="H9" s="70" t="s">
        <v>97</v>
      </c>
      <c r="I9" s="84"/>
      <c r="J9" s="117">
        <v>20260</v>
      </c>
      <c r="K9" s="115">
        <v>0.04350655067783034</v>
      </c>
      <c r="L9" s="114">
        <v>3123524081.61</v>
      </c>
      <c r="M9" s="115">
        <v>0.0637828067668379</v>
      </c>
    </row>
    <row r="10" spans="2:13" ht="12">
      <c r="B10" s="51" t="s">
        <v>126</v>
      </c>
      <c r="C10" s="119">
        <v>13354</v>
      </c>
      <c r="D10" s="115">
        <v>0.028577114768551907</v>
      </c>
      <c r="E10" s="269">
        <v>1750122920</v>
      </c>
      <c r="F10" s="115">
        <v>0.03561115761442901</v>
      </c>
      <c r="H10" s="70" t="s">
        <v>98</v>
      </c>
      <c r="I10" s="84"/>
      <c r="J10" s="117">
        <v>19142</v>
      </c>
      <c r="K10" s="115">
        <v>0.04110574496915244</v>
      </c>
      <c r="L10" s="114">
        <v>3070689638.8</v>
      </c>
      <c r="M10" s="115">
        <v>0.06270391991713357</v>
      </c>
    </row>
    <row r="11" spans="2:13" ht="12.75" thickBot="1">
      <c r="B11" s="51" t="s">
        <v>127</v>
      </c>
      <c r="C11" s="119">
        <v>1089</v>
      </c>
      <c r="D11" s="115">
        <v>0.0023304236919988786</v>
      </c>
      <c r="E11" s="269">
        <v>141698936.51999998</v>
      </c>
      <c r="F11" s="115">
        <v>0.002883262143787415</v>
      </c>
      <c r="H11" s="70" t="s">
        <v>236</v>
      </c>
      <c r="I11" s="84"/>
      <c r="J11" s="117">
        <v>41509</v>
      </c>
      <c r="K11" s="115">
        <v>0.0891368910210296</v>
      </c>
      <c r="L11" s="114">
        <v>7081236091.15</v>
      </c>
      <c r="M11" s="115">
        <v>0.14459984987193475</v>
      </c>
    </row>
    <row r="12" spans="2:13" ht="12.75" thickBot="1">
      <c r="B12" s="59" t="s">
        <v>128</v>
      </c>
      <c r="C12" s="119">
        <v>8</v>
      </c>
      <c r="D12" s="115">
        <v>1.711973327455558E-05</v>
      </c>
      <c r="E12" s="269">
        <v>883411.21</v>
      </c>
      <c r="F12" s="115">
        <v>1.7975477881098456E-05</v>
      </c>
      <c r="H12" s="92" t="s">
        <v>33</v>
      </c>
      <c r="I12" s="118"/>
      <c r="J12" s="273">
        <v>465677</v>
      </c>
      <c r="K12" s="274">
        <v>1</v>
      </c>
      <c r="L12" s="275">
        <v>48971254793.29</v>
      </c>
      <c r="M12" s="274">
        <v>0.9999999999999999</v>
      </c>
    </row>
    <row r="13" spans="2:13" ht="12.75" thickBot="1">
      <c r="B13" s="72" t="s">
        <v>33</v>
      </c>
      <c r="C13" s="116">
        <v>467297</v>
      </c>
      <c r="D13" s="274">
        <v>1</v>
      </c>
      <c r="E13" s="116">
        <v>49145353233.079994</v>
      </c>
      <c r="F13" s="274">
        <v>1.0000000000000002</v>
      </c>
      <c r="H13" s="779" t="s">
        <v>535</v>
      </c>
      <c r="I13" s="785"/>
      <c r="J13" s="785"/>
      <c r="K13" s="785"/>
      <c r="L13" s="785"/>
      <c r="M13" s="785"/>
    </row>
    <row r="14" spans="2:13" ht="12">
      <c r="B14" s="779" t="s">
        <v>534</v>
      </c>
      <c r="C14" s="780"/>
      <c r="D14" s="780"/>
      <c r="E14" s="780"/>
      <c r="F14" s="780"/>
      <c r="H14" s="786"/>
      <c r="I14" s="786"/>
      <c r="J14" s="786"/>
      <c r="K14" s="786"/>
      <c r="L14" s="786"/>
      <c r="M14" s="786"/>
    </row>
    <row r="15" spans="2:6" ht="12.75" thickBot="1">
      <c r="B15" s="781"/>
      <c r="C15" s="781"/>
      <c r="D15" s="781"/>
      <c r="E15" s="781"/>
      <c r="F15" s="781"/>
    </row>
    <row r="16" spans="8:13" ht="12.75" thickBot="1">
      <c r="H16" s="775" t="s">
        <v>90</v>
      </c>
      <c r="I16" s="776"/>
      <c r="J16" s="210" t="s">
        <v>24</v>
      </c>
      <c r="K16" s="179" t="s">
        <v>30</v>
      </c>
      <c r="L16" s="209" t="s">
        <v>25</v>
      </c>
      <c r="M16" s="179" t="s">
        <v>30</v>
      </c>
    </row>
    <row r="17" spans="2:13" ht="12.75" thickBot="1">
      <c r="B17" s="456" t="s">
        <v>101</v>
      </c>
      <c r="C17" s="457" t="s">
        <v>24</v>
      </c>
      <c r="D17" s="456" t="s">
        <v>30</v>
      </c>
      <c r="E17" s="458" t="s">
        <v>25</v>
      </c>
      <c r="F17" s="456" t="s">
        <v>30</v>
      </c>
      <c r="H17" s="787" t="s">
        <v>91</v>
      </c>
      <c r="I17" s="788"/>
      <c r="J17" s="487" t="s">
        <v>76</v>
      </c>
      <c r="K17" s="183" t="s">
        <v>58</v>
      </c>
      <c r="L17" s="486" t="s">
        <v>29</v>
      </c>
      <c r="M17" s="183" t="s">
        <v>59</v>
      </c>
    </row>
    <row r="18" spans="2:13" ht="12.75" thickBot="1">
      <c r="B18" s="459"/>
      <c r="C18" s="460" t="s">
        <v>76</v>
      </c>
      <c r="D18" s="461" t="s">
        <v>58</v>
      </c>
      <c r="E18" s="462" t="s">
        <v>29</v>
      </c>
      <c r="F18" s="461" t="s">
        <v>59</v>
      </c>
      <c r="H18" s="478" t="s">
        <v>92</v>
      </c>
      <c r="I18" s="479"/>
      <c r="J18" s="270">
        <v>78167</v>
      </c>
      <c r="K18" s="271">
        <v>0.16785669036692816</v>
      </c>
      <c r="L18" s="272">
        <v>2442967409.62</v>
      </c>
      <c r="M18" s="271">
        <v>0.049885742563303345</v>
      </c>
    </row>
    <row r="19" spans="2:13" ht="12">
      <c r="B19" s="450" t="s">
        <v>102</v>
      </c>
      <c r="C19" s="463">
        <v>0</v>
      </c>
      <c r="D19" s="464">
        <v>0</v>
      </c>
      <c r="E19" s="465">
        <v>0</v>
      </c>
      <c r="F19" s="276">
        <v>0</v>
      </c>
      <c r="H19" s="480" t="s">
        <v>93</v>
      </c>
      <c r="I19" s="481"/>
      <c r="J19" s="117">
        <v>120865</v>
      </c>
      <c r="K19" s="115">
        <v>0.259546853291015</v>
      </c>
      <c r="L19" s="114">
        <v>9521393626.36</v>
      </c>
      <c r="M19" s="115">
        <v>0.19442821439945243</v>
      </c>
    </row>
    <row r="20" spans="2:13" ht="12">
      <c r="B20" s="452" t="s">
        <v>103</v>
      </c>
      <c r="C20" s="466">
        <v>0</v>
      </c>
      <c r="D20" s="467">
        <v>0</v>
      </c>
      <c r="E20" s="468">
        <v>0</v>
      </c>
      <c r="F20" s="277">
        <v>0</v>
      </c>
      <c r="H20" s="480" t="s">
        <v>94</v>
      </c>
      <c r="I20" s="481"/>
      <c r="J20" s="117">
        <v>166327</v>
      </c>
      <c r="K20" s="115">
        <v>0.35717246073995496</v>
      </c>
      <c r="L20" s="114">
        <v>21266787691.75</v>
      </c>
      <c r="M20" s="115">
        <v>0.4342708346257029</v>
      </c>
    </row>
    <row r="21" spans="2:13" ht="12">
      <c r="B21" s="452" t="s">
        <v>104</v>
      </c>
      <c r="C21" s="466">
        <v>16498</v>
      </c>
      <c r="D21" s="467">
        <v>0.03542798978691239</v>
      </c>
      <c r="E21" s="468">
        <v>2195897308.57</v>
      </c>
      <c r="F21" s="277">
        <v>0.04484053589884487</v>
      </c>
      <c r="H21" s="480" t="s">
        <v>95</v>
      </c>
      <c r="I21" s="481"/>
      <c r="J21" s="117">
        <v>31343</v>
      </c>
      <c r="K21" s="115">
        <v>0.06730630887933052</v>
      </c>
      <c r="L21" s="114">
        <v>4807715136.25</v>
      </c>
      <c r="M21" s="115">
        <v>0.098174228055695</v>
      </c>
    </row>
    <row r="22" spans="2:13" ht="12">
      <c r="B22" s="452" t="s">
        <v>105</v>
      </c>
      <c r="C22" s="466">
        <v>20720</v>
      </c>
      <c r="D22" s="467">
        <v>0.04449435982451356</v>
      </c>
      <c r="E22" s="468">
        <v>2704599931.46</v>
      </c>
      <c r="F22" s="277">
        <v>0.05522831593505709</v>
      </c>
      <c r="H22" s="480" t="s">
        <v>96</v>
      </c>
      <c r="I22" s="481"/>
      <c r="J22" s="117">
        <v>30338</v>
      </c>
      <c r="K22" s="115">
        <v>0.06514816063494654</v>
      </c>
      <c r="L22" s="114">
        <v>4680015234</v>
      </c>
      <c r="M22" s="115">
        <v>0.095566577857859</v>
      </c>
    </row>
    <row r="23" spans="2:13" ht="12">
      <c r="B23" s="452" t="s">
        <v>106</v>
      </c>
      <c r="C23" s="466">
        <v>15790</v>
      </c>
      <c r="D23" s="467">
        <v>0.03390762266549561</v>
      </c>
      <c r="E23" s="468">
        <v>1869343556.7</v>
      </c>
      <c r="F23" s="277">
        <v>0.038172261760303826</v>
      </c>
      <c r="H23" s="480" t="s">
        <v>97</v>
      </c>
      <c r="I23" s="481"/>
      <c r="J23" s="117">
        <v>21126</v>
      </c>
      <c r="K23" s="115">
        <v>0.04536620876702092</v>
      </c>
      <c r="L23" s="114">
        <v>3460816552.9</v>
      </c>
      <c r="M23" s="115">
        <v>0.07067036708592156</v>
      </c>
    </row>
    <row r="24" spans="2:13" ht="12">
      <c r="B24" s="452" t="s">
        <v>107</v>
      </c>
      <c r="C24" s="466">
        <v>10886</v>
      </c>
      <c r="D24" s="467">
        <v>0.02337671819737715</v>
      </c>
      <c r="E24" s="468">
        <v>1390928567.98</v>
      </c>
      <c r="F24" s="277">
        <v>0.028402959529037496</v>
      </c>
      <c r="H24" s="480" t="s">
        <v>98</v>
      </c>
      <c r="I24" s="481"/>
      <c r="J24" s="117">
        <v>10893</v>
      </c>
      <c r="K24" s="115">
        <v>0.023391750075696244</v>
      </c>
      <c r="L24" s="114">
        <v>1848949005.41</v>
      </c>
      <c r="M24" s="115">
        <v>0.03775580211727271</v>
      </c>
    </row>
    <row r="25" spans="2:13" ht="12.75" thickBot="1">
      <c r="B25" s="452" t="s">
        <v>108</v>
      </c>
      <c r="C25" s="466">
        <v>13837</v>
      </c>
      <c r="D25" s="467">
        <v>0.029713728614468828</v>
      </c>
      <c r="E25" s="468">
        <v>2100566502.81</v>
      </c>
      <c r="F25" s="277">
        <v>0.04289386726308301</v>
      </c>
      <c r="H25" s="480" t="s">
        <v>236</v>
      </c>
      <c r="I25" s="481"/>
      <c r="J25" s="117">
        <v>6618</v>
      </c>
      <c r="K25" s="115">
        <v>0.014211567245107661</v>
      </c>
      <c r="L25" s="114">
        <v>942610137</v>
      </c>
      <c r="M25" s="115">
        <v>0.019248233294793082</v>
      </c>
    </row>
    <row r="26" spans="2:13" ht="12.75" thickBot="1">
      <c r="B26" s="452" t="s">
        <v>109</v>
      </c>
      <c r="C26" s="466">
        <v>33560</v>
      </c>
      <c r="D26" s="467">
        <v>0.07206711948410593</v>
      </c>
      <c r="E26" s="468">
        <v>4649945121.15</v>
      </c>
      <c r="F26" s="277">
        <v>0.09495254186925856</v>
      </c>
      <c r="H26" s="482" t="s">
        <v>33</v>
      </c>
      <c r="I26" s="483"/>
      <c r="J26" s="273">
        <v>465677</v>
      </c>
      <c r="K26" s="274">
        <v>1.0000000000000002</v>
      </c>
      <c r="L26" s="275">
        <v>48971254793.29</v>
      </c>
      <c r="M26" s="274">
        <v>1</v>
      </c>
    </row>
    <row r="27" spans="2:13" ht="12">
      <c r="B27" s="452" t="s">
        <v>110</v>
      </c>
      <c r="C27" s="466">
        <v>62664</v>
      </c>
      <c r="D27" s="467">
        <v>0.13456537471251534</v>
      </c>
      <c r="E27" s="468">
        <v>8055573637.9800005</v>
      </c>
      <c r="F27" s="277">
        <v>0.16449596139578118</v>
      </c>
      <c r="H27" s="789" t="s">
        <v>536</v>
      </c>
      <c r="I27" s="789"/>
      <c r="J27" s="789"/>
      <c r="K27" s="789"/>
      <c r="L27" s="789"/>
      <c r="M27" s="789"/>
    </row>
    <row r="28" spans="2:6" ht="12.75" thickBot="1">
      <c r="B28" s="452" t="s">
        <v>111</v>
      </c>
      <c r="C28" s="466">
        <v>41269</v>
      </c>
      <c r="D28" s="467">
        <v>0.08862151233580358</v>
      </c>
      <c r="E28" s="468">
        <v>4928094361.25</v>
      </c>
      <c r="F28" s="277">
        <v>0.10063238898108122</v>
      </c>
    </row>
    <row r="29" spans="2:13" ht="12">
      <c r="B29" s="452" t="s">
        <v>112</v>
      </c>
      <c r="C29" s="466">
        <v>37946</v>
      </c>
      <c r="D29" s="467">
        <v>0.08148566495661155</v>
      </c>
      <c r="E29" s="468">
        <v>4143847317.2</v>
      </c>
      <c r="F29" s="277">
        <v>0.08461795260691961</v>
      </c>
      <c r="H29" s="775" t="s">
        <v>77</v>
      </c>
      <c r="I29" s="776"/>
      <c r="J29" s="485" t="s">
        <v>24</v>
      </c>
      <c r="K29" s="179" t="s">
        <v>30</v>
      </c>
      <c r="L29" s="484" t="s">
        <v>25</v>
      </c>
      <c r="M29" s="179" t="s">
        <v>30</v>
      </c>
    </row>
    <row r="30" spans="2:13" ht="12.75" thickBot="1">
      <c r="B30" s="452" t="s">
        <v>113</v>
      </c>
      <c r="C30" s="466">
        <v>30870</v>
      </c>
      <c r="D30" s="467">
        <v>0.06629058338719757</v>
      </c>
      <c r="E30" s="468">
        <v>3139335327.06</v>
      </c>
      <c r="F30" s="277">
        <v>0.06410567465161517</v>
      </c>
      <c r="H30" s="488"/>
      <c r="I30" s="189"/>
      <c r="J30" s="487" t="s">
        <v>76</v>
      </c>
      <c r="K30" s="183" t="s">
        <v>58</v>
      </c>
      <c r="L30" s="486" t="s">
        <v>29</v>
      </c>
      <c r="M30" s="183" t="s">
        <v>59</v>
      </c>
    </row>
    <row r="31" spans="2:13" ht="12">
      <c r="B31" s="452" t="s">
        <v>114</v>
      </c>
      <c r="C31" s="466">
        <v>26978</v>
      </c>
      <c r="D31" s="467">
        <v>0.05793285904178218</v>
      </c>
      <c r="E31" s="468">
        <v>2633262275.23</v>
      </c>
      <c r="F31" s="277">
        <v>0.05377159083109315</v>
      </c>
      <c r="H31" s="478" t="s">
        <v>78</v>
      </c>
      <c r="I31" s="95"/>
      <c r="J31" s="113">
        <v>17489</v>
      </c>
      <c r="K31" s="53">
        <v>0.03755607427465819</v>
      </c>
      <c r="L31" s="52">
        <v>1662449186.51</v>
      </c>
      <c r="M31" s="53">
        <v>0.03394744924399583</v>
      </c>
    </row>
    <row r="32" spans="2:13" ht="12">
      <c r="B32" s="452" t="s">
        <v>115</v>
      </c>
      <c r="C32" s="466">
        <v>18739</v>
      </c>
      <c r="D32" s="467">
        <v>0.0402403382602104</v>
      </c>
      <c r="E32" s="468">
        <v>1650114331.98</v>
      </c>
      <c r="F32" s="277">
        <v>0.03369556975709956</v>
      </c>
      <c r="H32" s="480" t="s">
        <v>79</v>
      </c>
      <c r="I32" s="96"/>
      <c r="J32" s="113">
        <v>23594</v>
      </c>
      <c r="K32" s="53">
        <v>0.050666019580095215</v>
      </c>
      <c r="L32" s="52">
        <v>2047187185.08</v>
      </c>
      <c r="M32" s="53">
        <v>0.04180385398988191</v>
      </c>
    </row>
    <row r="33" spans="2:13" ht="12">
      <c r="B33" s="452" t="s">
        <v>116</v>
      </c>
      <c r="C33" s="466">
        <v>23836</v>
      </c>
      <c r="D33" s="467">
        <v>0.051185693087698124</v>
      </c>
      <c r="E33" s="468">
        <v>1883264181.76</v>
      </c>
      <c r="F33" s="277">
        <v>0.03845652290735344</v>
      </c>
      <c r="H33" s="480" t="s">
        <v>80</v>
      </c>
      <c r="I33" s="96"/>
      <c r="J33" s="113">
        <v>83796</v>
      </c>
      <c r="K33" s="53">
        <v>0.1799444679466669</v>
      </c>
      <c r="L33" s="52">
        <v>12241950527.59</v>
      </c>
      <c r="M33" s="53">
        <v>0.24998237393066308</v>
      </c>
    </row>
    <row r="34" spans="2:13" ht="12">
      <c r="B34" s="452" t="s">
        <v>117</v>
      </c>
      <c r="C34" s="466">
        <v>24401</v>
      </c>
      <c r="D34" s="467">
        <v>0.052398980409167725</v>
      </c>
      <c r="E34" s="468">
        <v>1893542582.82</v>
      </c>
      <c r="F34" s="277">
        <v>0.03866640932140156</v>
      </c>
      <c r="H34" s="480" t="s">
        <v>81</v>
      </c>
      <c r="I34" s="96"/>
      <c r="J34" s="113">
        <v>18056</v>
      </c>
      <c r="K34" s="53">
        <v>0.03877365641850467</v>
      </c>
      <c r="L34" s="52">
        <v>1358359215.8600001</v>
      </c>
      <c r="M34" s="53">
        <v>0.027737888718467576</v>
      </c>
    </row>
    <row r="35" spans="2:13" ht="12">
      <c r="B35" s="452" t="s">
        <v>118</v>
      </c>
      <c r="C35" s="466">
        <v>21327</v>
      </c>
      <c r="D35" s="467">
        <v>0.04579783841589771</v>
      </c>
      <c r="E35" s="468">
        <v>1576809901.61</v>
      </c>
      <c r="F35" s="277">
        <v>0.03219868284498302</v>
      </c>
      <c r="H35" s="480" t="s">
        <v>82</v>
      </c>
      <c r="I35" s="96"/>
      <c r="J35" s="113">
        <v>55273</v>
      </c>
      <c r="K35" s="53">
        <v>0.11869385861874218</v>
      </c>
      <c r="L35" s="52">
        <v>4574195178.67</v>
      </c>
      <c r="M35" s="53">
        <v>0.09340571725143444</v>
      </c>
    </row>
    <row r="36" spans="2:13" ht="12">
      <c r="B36" s="452" t="s">
        <v>504</v>
      </c>
      <c r="C36" s="466">
        <v>20026</v>
      </c>
      <c r="D36" s="467">
        <v>0.043004056459734964</v>
      </c>
      <c r="E36" s="468">
        <v>1354063266.9</v>
      </c>
      <c r="F36" s="277">
        <v>0.027650164828644172</v>
      </c>
      <c r="H36" s="480" t="s">
        <v>83</v>
      </c>
      <c r="I36" s="96"/>
      <c r="J36" s="113">
        <v>104061</v>
      </c>
      <c r="K36" s="53">
        <v>0.22346175568043944</v>
      </c>
      <c r="L36" s="52">
        <v>12794739653.230001</v>
      </c>
      <c r="M36" s="53">
        <v>0.26127040663420215</v>
      </c>
    </row>
    <row r="37" spans="2:13" ht="12">
      <c r="B37" s="452" t="s">
        <v>505</v>
      </c>
      <c r="C37" s="466">
        <v>11842</v>
      </c>
      <c r="D37" s="467">
        <v>0.02542964329352749</v>
      </c>
      <c r="E37" s="468">
        <v>774342069.04</v>
      </c>
      <c r="F37" s="277">
        <v>0.015812175373257933</v>
      </c>
      <c r="H37" s="480" t="s">
        <v>84</v>
      </c>
      <c r="I37" s="96"/>
      <c r="J37" s="113">
        <v>39316</v>
      </c>
      <c r="K37" s="53">
        <v>0.08442761828477678</v>
      </c>
      <c r="L37" s="52">
        <v>4143140616.3</v>
      </c>
      <c r="M37" s="53">
        <v>0.08460352167385528</v>
      </c>
    </row>
    <row r="38" spans="2:13" ht="12">
      <c r="B38" s="452" t="s">
        <v>506</v>
      </c>
      <c r="C38" s="466">
        <v>10802</v>
      </c>
      <c r="D38" s="467">
        <v>0.023196335657548042</v>
      </c>
      <c r="E38" s="468">
        <v>694429584.5</v>
      </c>
      <c r="F38" s="277">
        <v>0.014180351053515373</v>
      </c>
      <c r="H38" s="480" t="s">
        <v>85</v>
      </c>
      <c r="I38" s="96"/>
      <c r="J38" s="113">
        <v>29679</v>
      </c>
      <c r="K38" s="53">
        <v>0.06373301666176341</v>
      </c>
      <c r="L38" s="52">
        <v>2628194806.5499997</v>
      </c>
      <c r="M38" s="53">
        <v>0.05366811239866601</v>
      </c>
    </row>
    <row r="39" spans="2:13" ht="12">
      <c r="B39" s="452" t="s">
        <v>507</v>
      </c>
      <c r="C39" s="466">
        <v>7664</v>
      </c>
      <c r="D39" s="467">
        <v>0.016457759348217756</v>
      </c>
      <c r="E39" s="468">
        <v>499171232.90999997</v>
      </c>
      <c r="F39" s="277">
        <v>0.010193147694847218</v>
      </c>
      <c r="H39" s="480" t="s">
        <v>86</v>
      </c>
      <c r="I39" s="96"/>
      <c r="J39" s="113">
        <v>32103</v>
      </c>
      <c r="K39" s="53">
        <v>0.06893834138254627</v>
      </c>
      <c r="L39" s="52">
        <v>2562797231.08</v>
      </c>
      <c r="M39" s="53">
        <v>0.05233268459012718</v>
      </c>
    </row>
    <row r="40" spans="2:13" ht="12">
      <c r="B40" s="452" t="s">
        <v>508</v>
      </c>
      <c r="C40" s="466">
        <v>3139</v>
      </c>
      <c r="D40" s="467">
        <v>0.0067407237205187286</v>
      </c>
      <c r="E40" s="468">
        <v>185754739.49</v>
      </c>
      <c r="F40" s="277">
        <v>0.0037931382455703763</v>
      </c>
      <c r="H40" s="480" t="s">
        <v>87</v>
      </c>
      <c r="I40" s="96"/>
      <c r="J40" s="113">
        <v>29569</v>
      </c>
      <c r="K40" s="53">
        <v>0.06349680143103481</v>
      </c>
      <c r="L40" s="52">
        <v>2269518994.29</v>
      </c>
      <c r="M40" s="53">
        <v>0.04634390121040899</v>
      </c>
    </row>
    <row r="41" spans="2:13" ht="12">
      <c r="B41" s="452" t="s">
        <v>509</v>
      </c>
      <c r="C41" s="466">
        <v>2353</v>
      </c>
      <c r="D41" s="467">
        <v>0.005052858526403494</v>
      </c>
      <c r="E41" s="468">
        <v>141575483.35</v>
      </c>
      <c r="F41" s="277">
        <v>0.0028909915408048413</v>
      </c>
      <c r="H41" s="480" t="s">
        <v>88</v>
      </c>
      <c r="I41" s="96"/>
      <c r="J41" s="113">
        <v>20579</v>
      </c>
      <c r="K41" s="53">
        <v>0.04419157484694327</v>
      </c>
      <c r="L41" s="52">
        <v>1622689483.9499998</v>
      </c>
      <c r="M41" s="53">
        <v>0.03313555045300451</v>
      </c>
    </row>
    <row r="42" spans="2:13" ht="12.75" thickBot="1">
      <c r="B42" s="452" t="s">
        <v>510</v>
      </c>
      <c r="C42" s="466">
        <v>1820</v>
      </c>
      <c r="D42" s="467">
        <v>0.003908288362964029</v>
      </c>
      <c r="E42" s="468">
        <v>100250408.72999999</v>
      </c>
      <c r="F42" s="277">
        <v>0.0020471276293238085</v>
      </c>
      <c r="H42" s="480" t="s">
        <v>89</v>
      </c>
      <c r="I42" s="96"/>
      <c r="J42" s="113">
        <v>12162</v>
      </c>
      <c r="K42" s="53">
        <v>0.026116814873828855</v>
      </c>
      <c r="L42" s="52">
        <v>1066032714.1800001</v>
      </c>
      <c r="M42" s="53">
        <v>0.021768539905292907</v>
      </c>
    </row>
    <row r="43" spans="2:13" ht="12.75" thickBot="1">
      <c r="B43" s="452" t="s">
        <v>511</v>
      </c>
      <c r="C43" s="466">
        <v>1682</v>
      </c>
      <c r="D43" s="467">
        <v>0.0036119456189590638</v>
      </c>
      <c r="E43" s="468">
        <v>94440452.08</v>
      </c>
      <c r="F43" s="277">
        <v>0.0019284874867641763</v>
      </c>
      <c r="H43" s="482" t="s">
        <v>33</v>
      </c>
      <c r="I43" s="101"/>
      <c r="J43" s="79">
        <v>465677</v>
      </c>
      <c r="K43" s="233">
        <v>1</v>
      </c>
      <c r="L43" s="54">
        <v>48971254793.29001</v>
      </c>
      <c r="M43" s="233">
        <v>0.9999999999999999</v>
      </c>
    </row>
    <row r="44" spans="2:6" ht="12">
      <c r="B44" s="452" t="s">
        <v>512</v>
      </c>
      <c r="C44" s="466">
        <v>1184</v>
      </c>
      <c r="D44" s="467">
        <v>0.0025425348471150603</v>
      </c>
      <c r="E44" s="468">
        <v>63893738.31999999</v>
      </c>
      <c r="F44" s="277">
        <v>0.0013047192396784292</v>
      </c>
    </row>
    <row r="45" spans="2:6" ht="12">
      <c r="B45" s="452" t="s">
        <v>513</v>
      </c>
      <c r="C45" s="466">
        <v>2008</v>
      </c>
      <c r="D45" s="467">
        <v>0.004312001666391082</v>
      </c>
      <c r="E45" s="468">
        <v>93006156.83</v>
      </c>
      <c r="F45" s="277">
        <v>0.0018991989734096742</v>
      </c>
    </row>
    <row r="46" spans="2:6" ht="12">
      <c r="B46" s="452" t="s">
        <v>514</v>
      </c>
      <c r="C46" s="466">
        <v>372</v>
      </c>
      <c r="D46" s="467">
        <v>0.00079883696210034</v>
      </c>
      <c r="E46" s="468">
        <v>19619901.15</v>
      </c>
      <c r="F46" s="277">
        <v>0.0004006411768049752</v>
      </c>
    </row>
    <row r="47" spans="2:6" ht="12">
      <c r="B47" s="452" t="s">
        <v>515</v>
      </c>
      <c r="C47" s="466">
        <v>665</v>
      </c>
      <c r="D47" s="467">
        <v>0.0014280284403137798</v>
      </c>
      <c r="E47" s="468">
        <v>31698519.96</v>
      </c>
      <c r="F47" s="277">
        <v>0.0006472882937919592</v>
      </c>
    </row>
    <row r="48" spans="2:6" ht="12">
      <c r="B48" s="452" t="s">
        <v>516</v>
      </c>
      <c r="C48" s="466">
        <v>585</v>
      </c>
      <c r="D48" s="467">
        <v>0.0012562355452384378</v>
      </c>
      <c r="E48" s="468">
        <v>24122165.509999998</v>
      </c>
      <c r="F48" s="277">
        <v>0.0004925780564909107</v>
      </c>
    </row>
    <row r="49" spans="2:6" ht="12.75" thickBot="1">
      <c r="B49" s="454" t="s">
        <v>517</v>
      </c>
      <c r="C49" s="469">
        <v>2214</v>
      </c>
      <c r="D49" s="470">
        <v>0.004754368371210088</v>
      </c>
      <c r="E49" s="471">
        <v>79762168.96</v>
      </c>
      <c r="F49" s="472">
        <v>0.0016287548541829256</v>
      </c>
    </row>
    <row r="50" spans="2:6" ht="12.75" thickBot="1">
      <c r="B50" s="473" t="s">
        <v>33</v>
      </c>
      <c r="C50" s="474">
        <v>465677</v>
      </c>
      <c r="D50" s="475">
        <v>1</v>
      </c>
      <c r="E50" s="474">
        <v>48971254793.29002</v>
      </c>
      <c r="F50" s="475">
        <v>0.9999999999999996</v>
      </c>
    </row>
    <row r="51" spans="2:6" ht="12">
      <c r="B51" s="782" t="s">
        <v>537</v>
      </c>
      <c r="C51" s="783"/>
      <c r="D51" s="783"/>
      <c r="E51" s="783"/>
      <c r="F51" s="783"/>
    </row>
    <row r="52" spans="2:6" ht="12">
      <c r="B52" s="784"/>
      <c r="C52" s="784"/>
      <c r="D52" s="784"/>
      <c r="E52" s="784"/>
      <c r="F52" s="784"/>
    </row>
  </sheetData>
  <sheetProtection/>
  <mergeCells count="9">
    <mergeCell ref="H2:I2"/>
    <mergeCell ref="H3:I3"/>
    <mergeCell ref="B14:F15"/>
    <mergeCell ref="B51:F52"/>
    <mergeCell ref="H13:M14"/>
    <mergeCell ref="H17:I17"/>
    <mergeCell ref="H27:M27"/>
    <mergeCell ref="H29:I29"/>
    <mergeCell ref="H16:I16"/>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September 2011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61"/>
  <sheetViews>
    <sheetView view="pageLayout" workbookViewId="0" topLeftCell="A1">
      <selection activeCell="C42" sqref="C42"/>
    </sheetView>
  </sheetViews>
  <sheetFormatPr defaultColWidth="9.140625" defaultRowHeight="12"/>
  <cols>
    <col min="1" max="1" width="51.28125" style="494" customWidth="1"/>
    <col min="2" max="2" width="14.140625" style="494" bestFit="1" customWidth="1"/>
    <col min="3" max="4" width="16.140625" style="494" bestFit="1" customWidth="1"/>
    <col min="5" max="5" width="11.28125" style="494" bestFit="1" customWidth="1"/>
    <col min="6" max="6" width="13.28125" style="494" bestFit="1" customWidth="1"/>
    <col min="7" max="7" width="14.421875" style="494" bestFit="1" customWidth="1"/>
    <col min="8" max="8" width="13.140625" style="494" bestFit="1" customWidth="1"/>
    <col min="9" max="9" width="12.57421875" style="494" bestFit="1" customWidth="1"/>
    <col min="10" max="10" width="13.28125" style="494" bestFit="1" customWidth="1"/>
    <col min="11" max="11" width="6.8515625" style="494" bestFit="1" customWidth="1"/>
    <col min="12" max="12" width="11.7109375" style="494" bestFit="1" customWidth="1"/>
    <col min="13" max="13" width="16.140625" style="494" bestFit="1" customWidth="1"/>
    <col min="14" max="14" width="11.421875" style="494" bestFit="1" customWidth="1"/>
    <col min="15" max="15" width="10.421875" style="494" bestFit="1" customWidth="1"/>
    <col min="16" max="17" width="9.140625" style="494" bestFit="1" customWidth="1"/>
    <col min="18" max="18" width="9.8515625" style="494" bestFit="1" customWidth="1"/>
    <col min="19" max="16384" width="9.140625" style="494" customWidth="1"/>
  </cols>
  <sheetData>
    <row r="2" spans="1:18" ht="12.75" thickBot="1">
      <c r="A2" s="489" t="s">
        <v>129</v>
      </c>
      <c r="B2" s="490"/>
      <c r="C2" s="491"/>
      <c r="D2" s="492"/>
      <c r="E2" s="492"/>
      <c r="F2" s="492"/>
      <c r="G2" s="492"/>
      <c r="H2" s="492"/>
      <c r="I2" s="492"/>
      <c r="J2" s="492"/>
      <c r="K2" s="492"/>
      <c r="L2" s="492"/>
      <c r="M2" s="492"/>
      <c r="N2" s="492"/>
      <c r="O2" s="492"/>
      <c r="P2" s="492"/>
      <c r="Q2" s="493"/>
      <c r="R2" s="493"/>
    </row>
    <row r="3" spans="1:17" ht="12">
      <c r="A3" s="495"/>
      <c r="B3" s="496"/>
      <c r="C3" s="497"/>
      <c r="D3" s="498"/>
      <c r="E3" s="496"/>
      <c r="F3" s="498"/>
      <c r="G3" s="498"/>
      <c r="H3" s="498"/>
      <c r="I3" s="498"/>
      <c r="J3" s="498"/>
      <c r="K3" s="498"/>
      <c r="L3" s="498"/>
      <c r="M3" s="498"/>
      <c r="N3" s="498"/>
      <c r="O3" s="498"/>
      <c r="P3" s="498"/>
      <c r="Q3" s="498"/>
    </row>
    <row r="4" spans="1:17" ht="12">
      <c r="A4" s="499" t="s">
        <v>130</v>
      </c>
      <c r="B4" s="500">
        <v>39616</v>
      </c>
      <c r="C4" s="498"/>
      <c r="D4" s="495"/>
      <c r="E4" s="498"/>
      <c r="F4" s="498"/>
      <c r="G4" s="790" t="s">
        <v>237</v>
      </c>
      <c r="H4" s="790"/>
      <c r="I4" s="498"/>
      <c r="J4" s="498"/>
      <c r="K4" s="498"/>
      <c r="L4" s="498"/>
      <c r="M4" s="498"/>
      <c r="N4" s="498"/>
      <c r="O4" s="498"/>
      <c r="P4" s="498"/>
      <c r="Q4" s="498"/>
    </row>
    <row r="5" spans="1:17" ht="12.75" thickBot="1">
      <c r="A5" s="501"/>
      <c r="B5" s="501"/>
      <c r="C5" s="501"/>
      <c r="D5" s="495"/>
      <c r="E5" s="501"/>
      <c r="F5" s="501"/>
      <c r="G5" s="501"/>
      <c r="H5" s="501"/>
      <c r="I5" s="501"/>
      <c r="J5" s="501"/>
      <c r="K5" s="501"/>
      <c r="L5" s="501"/>
      <c r="M5" s="501"/>
      <c r="N5" s="501"/>
      <c r="O5" s="501"/>
      <c r="P5" s="501"/>
      <c r="Q5" s="501"/>
    </row>
    <row r="6" spans="1:18" ht="44.25" customHeight="1" thickBot="1">
      <c r="A6" s="502" t="s">
        <v>238</v>
      </c>
      <c r="B6" s="502" t="s">
        <v>131</v>
      </c>
      <c r="C6" s="503" t="s">
        <v>522</v>
      </c>
      <c r="D6" s="503" t="s">
        <v>523</v>
      </c>
      <c r="E6" s="502" t="s">
        <v>132</v>
      </c>
      <c r="F6" s="502" t="s">
        <v>133</v>
      </c>
      <c r="G6" s="502" t="s">
        <v>134</v>
      </c>
      <c r="H6" s="502" t="s">
        <v>135</v>
      </c>
      <c r="I6" s="502" t="s">
        <v>136</v>
      </c>
      <c r="J6" s="502" t="s">
        <v>137</v>
      </c>
      <c r="K6" s="502" t="s">
        <v>138</v>
      </c>
      <c r="L6" s="502" t="s">
        <v>139</v>
      </c>
      <c r="M6" s="502" t="s">
        <v>140</v>
      </c>
      <c r="N6" s="502" t="s">
        <v>141</v>
      </c>
      <c r="O6" s="502" t="s">
        <v>142</v>
      </c>
      <c r="P6" s="502" t="s">
        <v>143</v>
      </c>
      <c r="Q6" s="502" t="s">
        <v>144</v>
      </c>
      <c r="R6" s="502" t="s">
        <v>205</v>
      </c>
    </row>
    <row r="7" spans="1:18" ht="12">
      <c r="A7" s="504"/>
      <c r="B7" s="505"/>
      <c r="C7" s="506"/>
      <c r="D7" s="505"/>
      <c r="E7" s="505"/>
      <c r="F7" s="506"/>
      <c r="G7" s="507"/>
      <c r="H7" s="508"/>
      <c r="I7" s="509"/>
      <c r="J7" s="510"/>
      <c r="K7" s="511"/>
      <c r="L7" s="512"/>
      <c r="M7" s="513"/>
      <c r="N7" s="512"/>
      <c r="O7" s="514"/>
      <c r="P7" s="515"/>
      <c r="Q7" s="516"/>
      <c r="R7" s="517"/>
    </row>
    <row r="8" spans="1:18" ht="12">
      <c r="A8" s="518" t="s">
        <v>145</v>
      </c>
      <c r="B8" s="519" t="s">
        <v>239</v>
      </c>
      <c r="C8" s="520" t="s">
        <v>146</v>
      </c>
      <c r="D8" s="519" t="s">
        <v>146</v>
      </c>
      <c r="E8" s="519" t="s">
        <v>154</v>
      </c>
      <c r="F8" s="520" t="s">
        <v>240</v>
      </c>
      <c r="G8" s="521">
        <v>300000000</v>
      </c>
      <c r="H8" s="522">
        <f>-G8</f>
        <v>-300000000</v>
      </c>
      <c r="I8" s="521">
        <f>SUM(G8:H8)</f>
        <v>0</v>
      </c>
      <c r="J8" s="523" t="s">
        <v>155</v>
      </c>
      <c r="K8" s="524">
        <v>0.0015</v>
      </c>
      <c r="L8" s="525" t="s">
        <v>473</v>
      </c>
      <c r="M8" s="526" t="s">
        <v>473</v>
      </c>
      <c r="N8" s="526" t="s">
        <v>473</v>
      </c>
      <c r="O8" s="526" t="s">
        <v>473</v>
      </c>
      <c r="P8" s="527">
        <v>40878</v>
      </c>
      <c r="Q8" s="528">
        <v>56584</v>
      </c>
      <c r="R8" s="529" t="s">
        <v>207</v>
      </c>
    </row>
    <row r="9" spans="1:18" ht="12">
      <c r="A9" s="518" t="s">
        <v>148</v>
      </c>
      <c r="B9" s="519" t="s">
        <v>241</v>
      </c>
      <c r="C9" s="520" t="s">
        <v>146</v>
      </c>
      <c r="D9" s="519" t="s">
        <v>146</v>
      </c>
      <c r="E9" s="519" t="s">
        <v>154</v>
      </c>
      <c r="F9" s="520" t="s">
        <v>240</v>
      </c>
      <c r="G9" s="521">
        <v>500000000</v>
      </c>
      <c r="H9" s="522">
        <v>0</v>
      </c>
      <c r="I9" s="521">
        <f aca="true" t="shared" si="0" ref="I9:I15">SUM(G9:H9)</f>
        <v>500000000</v>
      </c>
      <c r="J9" s="523" t="s">
        <v>155</v>
      </c>
      <c r="K9" s="524">
        <v>0.003</v>
      </c>
      <c r="L9" s="530">
        <f>(VLOOKUP(J9,'[2]Rates'!$A$2:$B$5,2,FALSE)+'[2]Page 6'!K9)</f>
        <v>0.012218799999999998</v>
      </c>
      <c r="M9" s="531" t="s">
        <v>474</v>
      </c>
      <c r="N9" s="532">
        <v>40896</v>
      </c>
      <c r="O9" s="533">
        <v>1523165.479452014</v>
      </c>
      <c r="P9" s="527">
        <v>40878</v>
      </c>
      <c r="Q9" s="528">
        <v>56584</v>
      </c>
      <c r="R9" s="529" t="s">
        <v>207</v>
      </c>
    </row>
    <row r="10" spans="1:18" ht="12">
      <c r="A10" s="518" t="s">
        <v>150</v>
      </c>
      <c r="B10" s="519" t="s">
        <v>242</v>
      </c>
      <c r="C10" s="520" t="s">
        <v>146</v>
      </c>
      <c r="D10" s="519" t="s">
        <v>146</v>
      </c>
      <c r="E10" s="519" t="s">
        <v>154</v>
      </c>
      <c r="F10" s="520" t="s">
        <v>240</v>
      </c>
      <c r="G10" s="521">
        <v>500000000</v>
      </c>
      <c r="H10" s="522">
        <v>0</v>
      </c>
      <c r="I10" s="521">
        <f t="shared" si="0"/>
        <v>500000000</v>
      </c>
      <c r="J10" s="523" t="s">
        <v>155</v>
      </c>
      <c r="K10" s="524">
        <v>0.003</v>
      </c>
      <c r="L10" s="530">
        <f>(VLOOKUP(J10,'[2]Rates'!$A$2:$B$5,2,FALSE)+'[2]Page 6'!K10)</f>
        <v>0.012218799999999998</v>
      </c>
      <c r="M10" s="531" t="s">
        <v>474</v>
      </c>
      <c r="N10" s="532">
        <v>40896</v>
      </c>
      <c r="O10" s="533">
        <v>1523165.479452014</v>
      </c>
      <c r="P10" s="527">
        <v>40878</v>
      </c>
      <c r="Q10" s="528">
        <v>56584</v>
      </c>
      <c r="R10" s="529" t="s">
        <v>207</v>
      </c>
    </row>
    <row r="11" spans="1:18" ht="12">
      <c r="A11" s="518" t="s">
        <v>153</v>
      </c>
      <c r="B11" s="519" t="s">
        <v>243</v>
      </c>
      <c r="C11" s="520" t="s">
        <v>146</v>
      </c>
      <c r="D11" s="519" t="s">
        <v>146</v>
      </c>
      <c r="E11" s="519" t="s">
        <v>154</v>
      </c>
      <c r="F11" s="520" t="s">
        <v>240</v>
      </c>
      <c r="G11" s="521">
        <v>500000000</v>
      </c>
      <c r="H11" s="522">
        <v>0</v>
      </c>
      <c r="I11" s="521">
        <f t="shared" si="0"/>
        <v>500000000</v>
      </c>
      <c r="J11" s="523" t="s">
        <v>155</v>
      </c>
      <c r="K11" s="524">
        <v>0.003</v>
      </c>
      <c r="L11" s="530">
        <f>(VLOOKUP(J11,'[2]Rates'!$A$2:$B$5,2,FALSE)+'[2]Page 6'!K11)</f>
        <v>0.012218799999999998</v>
      </c>
      <c r="M11" s="531" t="s">
        <v>474</v>
      </c>
      <c r="N11" s="532">
        <v>40896</v>
      </c>
      <c r="O11" s="533">
        <v>1523165.479452014</v>
      </c>
      <c r="P11" s="527">
        <v>40878</v>
      </c>
      <c r="Q11" s="528">
        <v>56584</v>
      </c>
      <c r="R11" s="529" t="s">
        <v>207</v>
      </c>
    </row>
    <row r="12" spans="1:18" ht="12">
      <c r="A12" s="518" t="s">
        <v>156</v>
      </c>
      <c r="B12" s="519" t="s">
        <v>244</v>
      </c>
      <c r="C12" s="520" t="s">
        <v>146</v>
      </c>
      <c r="D12" s="519" t="s">
        <v>146</v>
      </c>
      <c r="E12" s="519" t="s">
        <v>154</v>
      </c>
      <c r="F12" s="520" t="s">
        <v>240</v>
      </c>
      <c r="G12" s="521">
        <v>500000000</v>
      </c>
      <c r="H12" s="522">
        <v>0</v>
      </c>
      <c r="I12" s="521">
        <f t="shared" si="0"/>
        <v>500000000</v>
      </c>
      <c r="J12" s="523" t="s">
        <v>155</v>
      </c>
      <c r="K12" s="524">
        <v>0.003</v>
      </c>
      <c r="L12" s="530">
        <f>(VLOOKUP(J12,'[2]Rates'!$A$2:$B$5,2,FALSE)+'[2]Page 6'!K12)</f>
        <v>0.012218799999999998</v>
      </c>
      <c r="M12" s="531" t="s">
        <v>474</v>
      </c>
      <c r="N12" s="532">
        <v>40896</v>
      </c>
      <c r="O12" s="533">
        <v>1523165.479452014</v>
      </c>
      <c r="P12" s="527">
        <v>40878</v>
      </c>
      <c r="Q12" s="528">
        <v>56584</v>
      </c>
      <c r="R12" s="529" t="s">
        <v>207</v>
      </c>
    </row>
    <row r="13" spans="1:18" ht="12">
      <c r="A13" s="518" t="s">
        <v>165</v>
      </c>
      <c r="B13" s="519" t="s">
        <v>245</v>
      </c>
      <c r="C13" s="520" t="s">
        <v>146</v>
      </c>
      <c r="D13" s="519" t="s">
        <v>146</v>
      </c>
      <c r="E13" s="519" t="s">
        <v>154</v>
      </c>
      <c r="F13" s="520" t="s">
        <v>240</v>
      </c>
      <c r="G13" s="521">
        <v>500000000</v>
      </c>
      <c r="H13" s="522">
        <v>0</v>
      </c>
      <c r="I13" s="521">
        <f t="shared" si="0"/>
        <v>500000000</v>
      </c>
      <c r="J13" s="523" t="s">
        <v>155</v>
      </c>
      <c r="K13" s="524">
        <v>0.003</v>
      </c>
      <c r="L13" s="530">
        <f>(VLOOKUP(J13,'[2]Rates'!$A$2:$B$5,2,FALSE)+'[2]Page 6'!K13)</f>
        <v>0.012218799999999998</v>
      </c>
      <c r="M13" s="531" t="s">
        <v>474</v>
      </c>
      <c r="N13" s="532">
        <v>40896</v>
      </c>
      <c r="O13" s="533">
        <v>1523165.479452014</v>
      </c>
      <c r="P13" s="527">
        <v>40878</v>
      </c>
      <c r="Q13" s="528">
        <v>56584</v>
      </c>
      <c r="R13" s="529" t="s">
        <v>207</v>
      </c>
    </row>
    <row r="14" spans="1:18" ht="12">
      <c r="A14" s="518" t="s">
        <v>166</v>
      </c>
      <c r="B14" s="519" t="s">
        <v>246</v>
      </c>
      <c r="C14" s="520" t="s">
        <v>146</v>
      </c>
      <c r="D14" s="519" t="s">
        <v>146</v>
      </c>
      <c r="E14" s="519" t="s">
        <v>154</v>
      </c>
      <c r="F14" s="520" t="s">
        <v>240</v>
      </c>
      <c r="G14" s="521">
        <v>500000000</v>
      </c>
      <c r="H14" s="522">
        <v>0</v>
      </c>
      <c r="I14" s="521">
        <f t="shared" si="0"/>
        <v>500000000</v>
      </c>
      <c r="J14" s="523" t="s">
        <v>155</v>
      </c>
      <c r="K14" s="524">
        <v>0.003</v>
      </c>
      <c r="L14" s="530">
        <f>(VLOOKUP(J14,'[2]Rates'!$A$2:$B$5,2,FALSE)+'[2]Page 6'!K14)</f>
        <v>0.012218799999999998</v>
      </c>
      <c r="M14" s="531" t="s">
        <v>474</v>
      </c>
      <c r="N14" s="532">
        <v>40896</v>
      </c>
      <c r="O14" s="533">
        <v>1523165.479452014</v>
      </c>
      <c r="P14" s="527">
        <v>40878</v>
      </c>
      <c r="Q14" s="528">
        <v>56584</v>
      </c>
      <c r="R14" s="529" t="s">
        <v>207</v>
      </c>
    </row>
    <row r="15" spans="1:18" ht="12">
      <c r="A15" s="518" t="s">
        <v>159</v>
      </c>
      <c r="B15" s="519" t="s">
        <v>247</v>
      </c>
      <c r="C15" s="520" t="s">
        <v>160</v>
      </c>
      <c r="D15" s="519" t="s">
        <v>160</v>
      </c>
      <c r="E15" s="519" t="s">
        <v>154</v>
      </c>
      <c r="F15" s="520" t="s">
        <v>240</v>
      </c>
      <c r="G15" s="521">
        <v>310600000</v>
      </c>
      <c r="H15" s="522">
        <v>0</v>
      </c>
      <c r="I15" s="521">
        <f t="shared" si="0"/>
        <v>310600000</v>
      </c>
      <c r="J15" s="523" t="s">
        <v>155</v>
      </c>
      <c r="K15" s="524">
        <v>0.0075</v>
      </c>
      <c r="L15" s="530">
        <f>(VLOOKUP(J15,'[2]Rates'!$A$2:$B$5,2,FALSE)+'[2]Page 6'!K15)</f>
        <v>0.0167188</v>
      </c>
      <c r="M15" s="531" t="s">
        <v>474</v>
      </c>
      <c r="N15" s="532">
        <v>40896</v>
      </c>
      <c r="O15" s="533">
        <v>1294658.067071</v>
      </c>
      <c r="P15" s="527">
        <v>42064</v>
      </c>
      <c r="Q15" s="528">
        <v>56584</v>
      </c>
      <c r="R15" s="529" t="s">
        <v>207</v>
      </c>
    </row>
    <row r="16" spans="1:18" ht="12.75" thickBot="1">
      <c r="A16" s="534"/>
      <c r="B16" s="535"/>
      <c r="C16" s="536"/>
      <c r="D16" s="535"/>
      <c r="E16" s="535"/>
      <c r="F16" s="536"/>
      <c r="G16" s="535"/>
      <c r="H16" s="536"/>
      <c r="I16" s="535"/>
      <c r="J16" s="536"/>
      <c r="K16" s="535"/>
      <c r="L16" s="536"/>
      <c r="M16" s="535"/>
      <c r="N16" s="536"/>
      <c r="O16" s="537"/>
      <c r="P16" s="536"/>
      <c r="Q16" s="535"/>
      <c r="R16" s="538"/>
    </row>
    <row r="17" spans="1:17" ht="12">
      <c r="A17" s="539" t="s">
        <v>208</v>
      </c>
      <c r="B17" s="498"/>
      <c r="C17" s="498"/>
      <c r="D17" s="498"/>
      <c r="E17" s="498"/>
      <c r="F17" s="540"/>
      <c r="G17" s="520"/>
      <c r="H17" s="520"/>
      <c r="I17" s="520"/>
      <c r="J17" s="520"/>
      <c r="K17" s="520"/>
      <c r="L17" s="541"/>
      <c r="M17" s="541"/>
      <c r="N17" s="542"/>
      <c r="O17" s="543"/>
      <c r="P17" s="498"/>
      <c r="Q17" s="544"/>
    </row>
    <row r="18" spans="1:17" ht="12.75" thickBot="1">
      <c r="A18" s="495"/>
      <c r="B18" s="520"/>
      <c r="C18" s="520"/>
      <c r="D18" s="520"/>
      <c r="E18" s="520"/>
      <c r="F18" s="545"/>
      <c r="G18" s="546"/>
      <c r="H18" s="547"/>
      <c r="I18" s="547"/>
      <c r="J18" s="548"/>
      <c r="K18" s="278"/>
      <c r="L18" s="549"/>
      <c r="M18" s="550"/>
      <c r="N18" s="551"/>
      <c r="O18" s="527"/>
      <c r="P18" s="552"/>
      <c r="Q18" s="553"/>
    </row>
    <row r="19" spans="1:17" ht="24">
      <c r="A19" s="554" t="s">
        <v>248</v>
      </c>
      <c r="B19" s="502" t="s">
        <v>33</v>
      </c>
      <c r="C19" s="555" t="s">
        <v>167</v>
      </c>
      <c r="D19" s="502" t="s">
        <v>168</v>
      </c>
      <c r="E19" s="556" t="s">
        <v>169</v>
      </c>
      <c r="F19" s="545"/>
      <c r="G19" s="546"/>
      <c r="H19" s="547"/>
      <c r="I19" s="547"/>
      <c r="J19" s="548"/>
      <c r="K19" s="278"/>
      <c r="L19" s="549"/>
      <c r="M19" s="550"/>
      <c r="N19" s="551"/>
      <c r="O19" s="527"/>
      <c r="P19" s="552"/>
      <c r="Q19" s="553"/>
    </row>
    <row r="20" spans="1:17" ht="24.75" thickBot="1">
      <c r="A20" s="557"/>
      <c r="B20" s="558" t="s">
        <v>29</v>
      </c>
      <c r="C20" s="559"/>
      <c r="D20" s="558" t="s">
        <v>170</v>
      </c>
      <c r="E20" s="560" t="s">
        <v>171</v>
      </c>
      <c r="F20" s="545"/>
      <c r="G20" s="546"/>
      <c r="H20" s="547"/>
      <c r="I20" s="547"/>
      <c r="J20" s="548"/>
      <c r="K20" s="278"/>
      <c r="L20" s="549"/>
      <c r="M20" s="550"/>
      <c r="N20" s="551"/>
      <c r="O20" s="527"/>
      <c r="P20" s="552"/>
      <c r="Q20" s="553"/>
    </row>
    <row r="21" spans="1:17" ht="12">
      <c r="A21" s="518"/>
      <c r="B21" s="519"/>
      <c r="C21" s="520"/>
      <c r="D21" s="519"/>
      <c r="E21" s="561"/>
      <c r="F21" s="545"/>
      <c r="G21" s="546"/>
      <c r="H21" s="547"/>
      <c r="I21" s="547"/>
      <c r="J21" s="548"/>
      <c r="K21" s="278"/>
      <c r="L21" s="549"/>
      <c r="M21" s="550"/>
      <c r="N21" s="551"/>
      <c r="O21" s="527"/>
      <c r="P21" s="552"/>
      <c r="Q21" s="553"/>
    </row>
    <row r="22" spans="1:17" ht="12">
      <c r="A22" s="518" t="s">
        <v>249</v>
      </c>
      <c r="B22" s="521">
        <f>'[2]GBP CashFlows'!P19</f>
        <v>0</v>
      </c>
      <c r="C22" s="562">
        <f>B22/$B$31</f>
        <v>0</v>
      </c>
      <c r="D22" s="563">
        <f>$B$29/$B$31</f>
        <v>0.09381985138645563</v>
      </c>
      <c r="E22" s="564">
        <f>$D$22+$C$34</f>
        <v>0.10472603153506917</v>
      </c>
      <c r="F22" s="565"/>
      <c r="G22" s="546"/>
      <c r="H22" s="546"/>
      <c r="I22" s="546"/>
      <c r="J22" s="546"/>
      <c r="K22" s="278"/>
      <c r="L22" s="549"/>
      <c r="M22" s="550"/>
      <c r="N22" s="550"/>
      <c r="O22" s="546"/>
      <c r="P22" s="552"/>
      <c r="Q22" s="552"/>
    </row>
    <row r="23" spans="1:17" ht="12">
      <c r="A23" s="518" t="s">
        <v>250</v>
      </c>
      <c r="B23" s="521">
        <f>'[2]GBP CashFlows'!Q19</f>
        <v>500000000</v>
      </c>
      <c r="C23" s="562">
        <f aca="true" t="shared" si="1" ref="C23:C29">B23/$B$31</f>
        <v>0.15103002476892405</v>
      </c>
      <c r="D23" s="563">
        <f aca="true" t="shared" si="2" ref="D23:D28">$B$29/$B$31</f>
        <v>0.09381985138645563</v>
      </c>
      <c r="E23" s="564">
        <f aca="true" t="shared" si="3" ref="E23:E28">$D$22+$C$34</f>
        <v>0.10472603153506917</v>
      </c>
      <c r="F23" s="540"/>
      <c r="G23" s="546"/>
      <c r="H23" s="546"/>
      <c r="I23" s="546"/>
      <c r="J23" s="546"/>
      <c r="K23" s="278"/>
      <c r="L23" s="549"/>
      <c r="M23" s="550"/>
      <c r="N23" s="550"/>
      <c r="O23" s="546"/>
      <c r="P23" s="552"/>
      <c r="Q23" s="552"/>
    </row>
    <row r="24" spans="1:17" ht="12">
      <c r="A24" s="518" t="s">
        <v>251</v>
      </c>
      <c r="B24" s="521">
        <f>'[2]GBP CashFlows'!R19</f>
        <v>500000000</v>
      </c>
      <c r="C24" s="562">
        <f t="shared" si="1"/>
        <v>0.15103002476892405</v>
      </c>
      <c r="D24" s="563">
        <f t="shared" si="2"/>
        <v>0.09381985138645563</v>
      </c>
      <c r="E24" s="564">
        <f t="shared" si="3"/>
        <v>0.10472603153506917</v>
      </c>
      <c r="F24" s="540"/>
      <c r="G24" s="546"/>
      <c r="H24" s="546"/>
      <c r="I24" s="546"/>
      <c r="J24" s="546"/>
      <c r="K24" s="278"/>
      <c r="L24" s="549"/>
      <c r="M24" s="550"/>
      <c r="N24" s="550"/>
      <c r="O24" s="546"/>
      <c r="P24" s="552"/>
      <c r="Q24" s="552"/>
    </row>
    <row r="25" spans="1:17" ht="12">
      <c r="A25" s="518" t="s">
        <v>252</v>
      </c>
      <c r="B25" s="521">
        <f>'[2]GBP CashFlows'!S19</f>
        <v>500000000</v>
      </c>
      <c r="C25" s="562">
        <f t="shared" si="1"/>
        <v>0.15103002476892405</v>
      </c>
      <c r="D25" s="563">
        <f t="shared" si="2"/>
        <v>0.09381985138645563</v>
      </c>
      <c r="E25" s="564">
        <f t="shared" si="3"/>
        <v>0.10472603153506917</v>
      </c>
      <c r="F25" s="565"/>
      <c r="G25" s="520"/>
      <c r="H25" s="520"/>
      <c r="I25" s="520"/>
      <c r="J25" s="520"/>
      <c r="K25" s="520"/>
      <c r="L25" s="520"/>
      <c r="M25" s="520"/>
      <c r="N25" s="520"/>
      <c r="O25" s="520"/>
      <c r="P25" s="520"/>
      <c r="Q25" s="520"/>
    </row>
    <row r="26" spans="1:17" ht="12">
      <c r="A26" s="518" t="s">
        <v>253</v>
      </c>
      <c r="B26" s="521">
        <f>'[2]GBP CashFlows'!T19</f>
        <v>500000000</v>
      </c>
      <c r="C26" s="562">
        <f t="shared" si="1"/>
        <v>0.15103002476892405</v>
      </c>
      <c r="D26" s="563">
        <f t="shared" si="2"/>
        <v>0.09381985138645563</v>
      </c>
      <c r="E26" s="564">
        <f t="shared" si="3"/>
        <v>0.10472603153506917</v>
      </c>
      <c r="F26" s="540"/>
      <c r="G26" s="520"/>
      <c r="H26" s="520"/>
      <c r="I26" s="520"/>
      <c r="J26" s="520"/>
      <c r="K26" s="520"/>
      <c r="L26" s="520"/>
      <c r="M26" s="520"/>
      <c r="N26" s="520"/>
      <c r="O26" s="520"/>
      <c r="P26" s="520"/>
      <c r="Q26" s="520"/>
    </row>
    <row r="27" spans="1:17" ht="12">
      <c r="A27" s="518" t="s">
        <v>254</v>
      </c>
      <c r="B27" s="521">
        <f>'[2]GBP CashFlows'!U19</f>
        <v>500000000</v>
      </c>
      <c r="C27" s="562">
        <f t="shared" si="1"/>
        <v>0.15103002476892405</v>
      </c>
      <c r="D27" s="563">
        <f t="shared" si="2"/>
        <v>0.09381985138645563</v>
      </c>
      <c r="E27" s="564">
        <f t="shared" si="3"/>
        <v>0.10472603153506917</v>
      </c>
      <c r="F27" s="540"/>
      <c r="G27" s="520"/>
      <c r="H27" s="520"/>
      <c r="I27" s="520"/>
      <c r="J27" s="520"/>
      <c r="K27" s="520"/>
      <c r="L27" s="520"/>
      <c r="M27" s="520"/>
      <c r="N27" s="520"/>
      <c r="O27" s="520"/>
      <c r="P27" s="520"/>
      <c r="Q27" s="520"/>
    </row>
    <row r="28" spans="1:17" ht="12">
      <c r="A28" s="518" t="s">
        <v>255</v>
      </c>
      <c r="B28" s="521">
        <f>'[2]GBP CashFlows'!V19</f>
        <v>500000000</v>
      </c>
      <c r="C28" s="562">
        <f t="shared" si="1"/>
        <v>0.15103002476892405</v>
      </c>
      <c r="D28" s="563">
        <f t="shared" si="2"/>
        <v>0.09381985138645563</v>
      </c>
      <c r="E28" s="564">
        <f t="shared" si="3"/>
        <v>0.10472603153506917</v>
      </c>
      <c r="F28" s="540"/>
      <c r="G28" s="498"/>
      <c r="H28" s="498"/>
      <c r="I28" s="498"/>
      <c r="J28" s="498"/>
      <c r="K28" s="498"/>
      <c r="L28" s="498"/>
      <c r="M28" s="498"/>
      <c r="N28" s="498"/>
      <c r="O28" s="498"/>
      <c r="P28" s="498"/>
      <c r="Q28" s="498"/>
    </row>
    <row r="29" spans="1:17" ht="12">
      <c r="A29" s="518" t="s">
        <v>172</v>
      </c>
      <c r="B29" s="521">
        <f>'[2]GBP CashFlows'!W19</f>
        <v>310600000</v>
      </c>
      <c r="C29" s="562">
        <f t="shared" si="1"/>
        <v>0.09381985138645563</v>
      </c>
      <c r="D29" s="563">
        <v>0</v>
      </c>
      <c r="E29" s="564">
        <v>0</v>
      </c>
      <c r="F29" s="540"/>
      <c r="G29" s="498"/>
      <c r="H29" s="498"/>
      <c r="I29" s="498"/>
      <c r="J29" s="498"/>
      <c r="K29" s="498"/>
      <c r="L29" s="498"/>
      <c r="M29" s="498"/>
      <c r="N29" s="498"/>
      <c r="O29" s="498"/>
      <c r="P29" s="498"/>
      <c r="Q29" s="498"/>
    </row>
    <row r="30" spans="1:17" ht="12.75" thickBot="1">
      <c r="A30" s="518"/>
      <c r="B30" s="566"/>
      <c r="C30" s="567"/>
      <c r="D30" s="568"/>
      <c r="E30" s="569"/>
      <c r="F30" s="570"/>
      <c r="G30" s="571"/>
      <c r="H30" s="571"/>
      <c r="I30" s="571"/>
      <c r="J30" s="571"/>
      <c r="K30" s="571"/>
      <c r="L30" s="571"/>
      <c r="M30" s="571"/>
      <c r="N30" s="571"/>
      <c r="O30" s="571"/>
      <c r="P30" s="571"/>
      <c r="Q30" s="571"/>
    </row>
    <row r="31" spans="1:17" ht="12">
      <c r="A31" s="518"/>
      <c r="B31" s="572">
        <f>SUM(B22:B29)</f>
        <v>3310600000</v>
      </c>
      <c r="C31" s="573">
        <f>SUM(C22:C29)</f>
        <v>0.9999999999999999</v>
      </c>
      <c r="D31" s="574"/>
      <c r="E31" s="575"/>
      <c r="F31" s="565"/>
      <c r="G31" s="520"/>
      <c r="H31" s="520"/>
      <c r="I31" s="520"/>
      <c r="J31" s="520"/>
      <c r="K31" s="520"/>
      <c r="L31" s="520"/>
      <c r="M31" s="520"/>
      <c r="N31" s="520"/>
      <c r="O31" s="520"/>
      <c r="P31" s="520"/>
      <c r="Q31" s="520"/>
    </row>
    <row r="32" spans="1:17" ht="12.75" thickBot="1">
      <c r="A32" s="518"/>
      <c r="B32" s="576"/>
      <c r="C32" s="577"/>
      <c r="D32" s="574"/>
      <c r="E32" s="575"/>
      <c r="F32" s="565"/>
      <c r="G32" s="546"/>
      <c r="H32" s="546"/>
      <c r="I32" s="546"/>
      <c r="J32" s="546"/>
      <c r="K32" s="278"/>
      <c r="L32" s="549"/>
      <c r="M32" s="550"/>
      <c r="N32" s="550"/>
      <c r="O32" s="578"/>
      <c r="P32" s="552"/>
      <c r="Q32" s="552"/>
    </row>
    <row r="33" spans="1:17" ht="12">
      <c r="A33" s="579"/>
      <c r="B33" s="580"/>
      <c r="C33" s="581"/>
      <c r="D33" s="580"/>
      <c r="E33" s="582"/>
      <c r="F33" s="565"/>
      <c r="G33" s="546"/>
      <c r="H33" s="546"/>
      <c r="I33" s="546"/>
      <c r="J33" s="546"/>
      <c r="K33" s="278"/>
      <c r="L33" s="549"/>
      <c r="M33" s="550"/>
      <c r="N33" s="550"/>
      <c r="O33" s="578"/>
      <c r="P33" s="552"/>
      <c r="Q33" s="552"/>
    </row>
    <row r="34" spans="1:17" ht="12">
      <c r="A34" s="518" t="s">
        <v>256</v>
      </c>
      <c r="B34" s="521">
        <v>36106000</v>
      </c>
      <c r="C34" s="583">
        <f>B34/B31</f>
        <v>0.010906180148613545</v>
      </c>
      <c r="D34" s="574"/>
      <c r="E34" s="575"/>
      <c r="F34" s="520"/>
      <c r="G34" s="520"/>
      <c r="H34" s="520"/>
      <c r="I34" s="520"/>
      <c r="J34" s="520"/>
      <c r="K34" s="520"/>
      <c r="L34" s="520"/>
      <c r="M34" s="520"/>
      <c r="N34" s="520"/>
      <c r="O34" s="520"/>
      <c r="P34" s="520"/>
      <c r="Q34" s="520"/>
    </row>
    <row r="35" spans="1:17" ht="12.75" thickBot="1">
      <c r="A35" s="584"/>
      <c r="B35" s="585"/>
      <c r="C35" s="492"/>
      <c r="D35" s="585"/>
      <c r="E35" s="586"/>
      <c r="F35" s="498"/>
      <c r="G35" s="520"/>
      <c r="H35" s="520"/>
      <c r="I35" s="520"/>
      <c r="J35" s="520"/>
      <c r="K35" s="520"/>
      <c r="L35" s="541"/>
      <c r="M35" s="541"/>
      <c r="N35" s="542"/>
      <c r="O35" s="543"/>
      <c r="P35" s="498"/>
      <c r="Q35" s="544"/>
    </row>
    <row r="36" spans="1:17" ht="12">
      <c r="A36" s="495" t="s">
        <v>257</v>
      </c>
      <c r="B36" s="498"/>
      <c r="C36" s="498"/>
      <c r="D36" s="498"/>
      <c r="E36" s="498"/>
      <c r="F36" s="498"/>
      <c r="G36" s="520"/>
      <c r="H36" s="520"/>
      <c r="I36" s="520"/>
      <c r="J36" s="520"/>
      <c r="K36" s="520"/>
      <c r="L36" s="541"/>
      <c r="M36" s="541"/>
      <c r="N36" s="542"/>
      <c r="O36" s="543"/>
      <c r="P36" s="498"/>
      <c r="Q36" s="544"/>
    </row>
    <row r="37" spans="1:17" ht="12.75" thickBot="1">
      <c r="A37" s="495"/>
      <c r="B37" s="498"/>
      <c r="C37" s="498"/>
      <c r="D37" s="498"/>
      <c r="E37" s="498"/>
      <c r="F37" s="498"/>
      <c r="G37" s="520"/>
      <c r="H37" s="520"/>
      <c r="I37" s="520"/>
      <c r="J37" s="520"/>
      <c r="K37" s="520"/>
      <c r="L37" s="541"/>
      <c r="M37" s="541"/>
      <c r="N37" s="542"/>
      <c r="O37" s="543"/>
      <c r="P37" s="498"/>
      <c r="Q37" s="544"/>
    </row>
    <row r="38" spans="1:17" ht="12">
      <c r="A38" s="554" t="s">
        <v>258</v>
      </c>
      <c r="B38" s="556"/>
      <c r="C38" s="498"/>
      <c r="D38" s="498"/>
      <c r="E38" s="498"/>
      <c r="F38" s="498"/>
      <c r="G38" s="520"/>
      <c r="H38" s="520"/>
      <c r="I38" s="520"/>
      <c r="J38" s="520"/>
      <c r="K38" s="520"/>
      <c r="L38" s="541"/>
      <c r="M38" s="541"/>
      <c r="N38" s="542"/>
      <c r="O38" s="543"/>
      <c r="P38" s="498"/>
      <c r="Q38" s="544"/>
    </row>
    <row r="39" spans="1:17" ht="12.75" thickBot="1">
      <c r="A39" s="557"/>
      <c r="B39" s="560"/>
      <c r="C39" s="495"/>
      <c r="D39" s="495"/>
      <c r="E39" s="495"/>
      <c r="F39" s="495"/>
      <c r="G39" s="495"/>
      <c r="H39" s="495"/>
      <c r="I39" s="495"/>
      <c r="J39" s="495"/>
      <c r="K39" s="495"/>
      <c r="L39" s="495"/>
      <c r="M39" s="495"/>
      <c r="N39" s="495"/>
      <c r="O39" s="495"/>
      <c r="P39" s="495"/>
      <c r="Q39" s="495"/>
    </row>
    <row r="40" spans="1:17" ht="12">
      <c r="A40" s="587" t="s">
        <v>179</v>
      </c>
      <c r="B40" s="588">
        <v>36106000</v>
      </c>
      <c r="C40" s="495"/>
      <c r="D40" s="495"/>
      <c r="E40" s="495"/>
      <c r="F40" s="495"/>
      <c r="G40" s="495"/>
      <c r="H40" s="495"/>
      <c r="I40" s="495"/>
      <c r="J40" s="495"/>
      <c r="K40" s="495"/>
      <c r="L40" s="495"/>
      <c r="M40" s="495"/>
      <c r="N40" s="495"/>
      <c r="O40" s="495"/>
      <c r="P40" s="495"/>
      <c r="Q40" s="495"/>
    </row>
    <row r="41" spans="1:17" ht="12">
      <c r="A41" s="587" t="s">
        <v>180</v>
      </c>
      <c r="B41" s="588">
        <v>0</v>
      </c>
      <c r="C41" s="495"/>
      <c r="D41" s="495"/>
      <c r="E41" s="495"/>
      <c r="F41" s="495"/>
      <c r="G41" s="495"/>
      <c r="H41" s="495"/>
      <c r="I41" s="495"/>
      <c r="J41" s="495"/>
      <c r="K41" s="495"/>
      <c r="L41" s="495"/>
      <c r="M41" s="495"/>
      <c r="N41" s="495"/>
      <c r="O41" s="495"/>
      <c r="P41" s="495"/>
      <c r="Q41" s="495"/>
    </row>
    <row r="42" spans="1:17" ht="12">
      <c r="A42" s="587" t="s">
        <v>181</v>
      </c>
      <c r="B42" s="588">
        <v>0</v>
      </c>
      <c r="C42" s="495"/>
      <c r="D42" s="495"/>
      <c r="E42" s="495"/>
      <c r="F42" s="495"/>
      <c r="G42" s="495"/>
      <c r="H42" s="495"/>
      <c r="I42" s="495"/>
      <c r="J42" s="495"/>
      <c r="K42" s="495"/>
      <c r="L42" s="495"/>
      <c r="M42" s="495"/>
      <c r="N42" s="495"/>
      <c r="O42" s="495"/>
      <c r="P42" s="495"/>
      <c r="Q42" s="495"/>
    </row>
    <row r="43" spans="1:17" ht="12.75" thickBot="1">
      <c r="A43" s="589" t="s">
        <v>182</v>
      </c>
      <c r="B43" s="590">
        <v>36106000</v>
      </c>
      <c r="C43" s="495"/>
      <c r="D43" s="495"/>
      <c r="E43" s="495"/>
      <c r="F43" s="495"/>
      <c r="G43" s="495"/>
      <c r="H43" s="495"/>
      <c r="I43" s="495"/>
      <c r="J43" s="495"/>
      <c r="K43" s="495"/>
      <c r="L43" s="495"/>
      <c r="M43" s="495"/>
      <c r="N43" s="495"/>
      <c r="O43" s="495"/>
      <c r="P43" s="495"/>
      <c r="Q43" s="495"/>
    </row>
    <row r="44" spans="1:17" ht="12.75" thickBot="1">
      <c r="A44" s="499"/>
      <c r="B44" s="499"/>
      <c r="C44" s="495"/>
      <c r="D44" s="495"/>
      <c r="E44" s="495"/>
      <c r="F44" s="495"/>
      <c r="G44" s="495"/>
      <c r="H44" s="495"/>
      <c r="I44" s="495"/>
      <c r="J44" s="495"/>
      <c r="K44" s="495"/>
      <c r="L44" s="495"/>
      <c r="M44" s="495"/>
      <c r="N44" s="495"/>
      <c r="O44" s="495"/>
      <c r="P44" s="495"/>
      <c r="Q44" s="495"/>
    </row>
    <row r="45" spans="1:17" ht="12">
      <c r="A45" s="554" t="s">
        <v>259</v>
      </c>
      <c r="B45" s="502"/>
      <c r="C45" s="495"/>
      <c r="D45" s="495"/>
      <c r="E45" s="495"/>
      <c r="F45" s="495"/>
      <c r="G45" s="495"/>
      <c r="H45" s="495"/>
      <c r="I45" s="495"/>
      <c r="J45" s="495"/>
      <c r="K45" s="495"/>
      <c r="L45" s="495"/>
      <c r="M45" s="495"/>
      <c r="N45" s="495"/>
      <c r="O45" s="495"/>
      <c r="P45" s="495"/>
      <c r="Q45" s="495"/>
    </row>
    <row r="46" spans="1:17" ht="12.75" thickBot="1">
      <c r="A46" s="557"/>
      <c r="B46" s="558"/>
      <c r="C46" s="495"/>
      <c r="D46" s="495"/>
      <c r="E46" s="495"/>
      <c r="F46" s="495"/>
      <c r="G46" s="495"/>
      <c r="H46" s="495"/>
      <c r="I46" s="495"/>
      <c r="J46" s="495"/>
      <c r="K46" s="495"/>
      <c r="L46" s="495"/>
      <c r="M46" s="495"/>
      <c r="N46" s="495"/>
      <c r="O46" s="495"/>
      <c r="P46" s="495"/>
      <c r="Q46" s="495"/>
    </row>
    <row r="47" spans="1:17" ht="12">
      <c r="A47" s="504"/>
      <c r="B47" s="591"/>
      <c r="C47" s="495"/>
      <c r="D47" s="495"/>
      <c r="E47" s="495"/>
      <c r="F47" s="495"/>
      <c r="G47" s="495"/>
      <c r="H47" s="495"/>
      <c r="I47" s="495"/>
      <c r="J47" s="495"/>
      <c r="K47" s="495"/>
      <c r="L47" s="495"/>
      <c r="M47" s="495"/>
      <c r="N47" s="495"/>
      <c r="O47" s="495"/>
      <c r="P47" s="495"/>
      <c r="Q47" s="495"/>
    </row>
    <row r="48" spans="1:17" ht="12.75" thickBot="1">
      <c r="A48" s="592" t="s">
        <v>475</v>
      </c>
      <c r="B48" s="593">
        <v>0.01415171098983925</v>
      </c>
      <c r="C48" s="495"/>
      <c r="D48" s="495"/>
      <c r="E48" s="495"/>
      <c r="F48" s="495"/>
      <c r="G48" s="495"/>
      <c r="H48" s="495"/>
      <c r="I48" s="495"/>
      <c r="J48" s="495"/>
      <c r="K48" s="495"/>
      <c r="L48" s="495"/>
      <c r="M48" s="495"/>
      <c r="N48" s="495"/>
      <c r="O48" s="495"/>
      <c r="P48" s="495"/>
      <c r="Q48" s="495"/>
    </row>
    <row r="49" spans="1:17" ht="12">
      <c r="A49" s="495" t="s">
        <v>260</v>
      </c>
      <c r="B49" s="495"/>
      <c r="C49" s="495"/>
      <c r="D49" s="495"/>
      <c r="E49" s="495"/>
      <c r="F49" s="495"/>
      <c r="G49" s="495"/>
      <c r="H49" s="495"/>
      <c r="I49" s="495"/>
      <c r="J49" s="495"/>
      <c r="K49" s="495"/>
      <c r="L49" s="495"/>
      <c r="M49" s="495"/>
      <c r="N49" s="495"/>
      <c r="O49" s="495"/>
      <c r="P49" s="495"/>
      <c r="Q49" s="495"/>
    </row>
    <row r="50" spans="1:17" ht="12">
      <c r="A50" s="495"/>
      <c r="B50" s="495"/>
      <c r="C50" s="495"/>
      <c r="D50" s="495"/>
      <c r="E50" s="495"/>
      <c r="F50" s="495"/>
      <c r="G50" s="495"/>
      <c r="H50" s="495"/>
      <c r="I50" s="495"/>
      <c r="J50" s="495"/>
      <c r="K50" s="495"/>
      <c r="L50" s="495"/>
      <c r="M50" s="495"/>
      <c r="N50" s="495"/>
      <c r="O50" s="495"/>
      <c r="P50" s="495"/>
      <c r="Q50" s="495"/>
    </row>
    <row r="51" spans="1:17" ht="12">
      <c r="A51" s="495"/>
      <c r="B51" s="495"/>
      <c r="C51" s="495"/>
      <c r="D51" s="495"/>
      <c r="E51" s="495"/>
      <c r="F51" s="495"/>
      <c r="G51" s="495"/>
      <c r="H51" s="495"/>
      <c r="I51" s="495"/>
      <c r="J51" s="495"/>
      <c r="K51" s="495"/>
      <c r="L51" s="495"/>
      <c r="M51" s="495"/>
      <c r="N51" s="495"/>
      <c r="O51" s="495"/>
      <c r="P51" s="495"/>
      <c r="Q51" s="495"/>
    </row>
    <row r="52" spans="1:17" ht="12">
      <c r="A52" s="495"/>
      <c r="B52" s="495"/>
      <c r="C52" s="495"/>
      <c r="D52" s="495"/>
      <c r="E52" s="495"/>
      <c r="F52" s="495"/>
      <c r="G52" s="495"/>
      <c r="H52" s="495"/>
      <c r="I52" s="495"/>
      <c r="J52" s="495"/>
      <c r="K52" s="495"/>
      <c r="L52" s="495"/>
      <c r="M52" s="495"/>
      <c r="N52" s="495"/>
      <c r="O52" s="495"/>
      <c r="P52" s="495"/>
      <c r="Q52" s="495"/>
    </row>
    <row r="53" spans="1:17" ht="12">
      <c r="A53" s="495"/>
      <c r="B53" s="495"/>
      <c r="C53" s="495"/>
      <c r="D53" s="495"/>
      <c r="E53" s="495"/>
      <c r="F53" s="495"/>
      <c r="G53" s="495"/>
      <c r="H53" s="495"/>
      <c r="I53" s="495"/>
      <c r="J53" s="495"/>
      <c r="K53" s="495"/>
      <c r="L53" s="495"/>
      <c r="M53" s="495"/>
      <c r="N53" s="495"/>
      <c r="O53" s="495"/>
      <c r="P53" s="495"/>
      <c r="Q53" s="495"/>
    </row>
    <row r="54" spans="1:17" ht="12">
      <c r="A54" s="495"/>
      <c r="B54" s="495"/>
      <c r="C54" s="495"/>
      <c r="D54" s="495"/>
      <c r="E54" s="495"/>
      <c r="F54" s="495"/>
      <c r="G54" s="495"/>
      <c r="H54" s="495"/>
      <c r="I54" s="495"/>
      <c r="J54" s="495"/>
      <c r="K54" s="495"/>
      <c r="L54" s="495"/>
      <c r="M54" s="495"/>
      <c r="N54" s="495"/>
      <c r="O54" s="495"/>
      <c r="P54" s="495"/>
      <c r="Q54" s="495"/>
    </row>
    <row r="55" spans="1:17" ht="12">
      <c r="A55" s="495"/>
      <c r="B55" s="495"/>
      <c r="C55" s="495"/>
      <c r="D55" s="495"/>
      <c r="E55" s="495"/>
      <c r="F55" s="495"/>
      <c r="G55" s="495"/>
      <c r="H55" s="495"/>
      <c r="I55" s="495"/>
      <c r="J55" s="495"/>
      <c r="K55" s="495"/>
      <c r="L55" s="495"/>
      <c r="M55" s="495"/>
      <c r="N55" s="495"/>
      <c r="O55" s="495"/>
      <c r="P55" s="495"/>
      <c r="Q55" s="495"/>
    </row>
    <row r="56" spans="1:17" ht="12">
      <c r="A56" s="495"/>
      <c r="B56" s="495"/>
      <c r="C56" s="495"/>
      <c r="D56" s="495"/>
      <c r="E56" s="495"/>
      <c r="F56" s="495"/>
      <c r="G56" s="495"/>
      <c r="H56" s="495"/>
      <c r="I56" s="495"/>
      <c r="J56" s="495"/>
      <c r="K56" s="495"/>
      <c r="L56" s="495"/>
      <c r="M56" s="495"/>
      <c r="N56" s="495"/>
      <c r="O56" s="495"/>
      <c r="P56" s="495"/>
      <c r="Q56" s="495"/>
    </row>
    <row r="57" spans="1:17" ht="12">
      <c r="A57" s="495"/>
      <c r="B57" s="495"/>
      <c r="C57" s="495"/>
      <c r="D57" s="495"/>
      <c r="E57" s="495"/>
      <c r="F57" s="495"/>
      <c r="G57" s="495"/>
      <c r="H57" s="495"/>
      <c r="I57" s="495"/>
      <c r="J57" s="495"/>
      <c r="K57" s="495"/>
      <c r="L57" s="495"/>
      <c r="M57" s="495"/>
      <c r="N57" s="495"/>
      <c r="O57" s="495"/>
      <c r="P57" s="495"/>
      <c r="Q57" s="495"/>
    </row>
    <row r="58" spans="1:17" ht="12">
      <c r="A58" s="495"/>
      <c r="B58" s="495"/>
      <c r="C58" s="495"/>
      <c r="D58" s="495"/>
      <c r="E58" s="495"/>
      <c r="F58" s="495"/>
      <c r="G58" s="495"/>
      <c r="H58" s="495"/>
      <c r="I58" s="495"/>
      <c r="J58" s="495"/>
      <c r="K58" s="495"/>
      <c r="L58" s="495"/>
      <c r="M58" s="495"/>
      <c r="N58" s="495"/>
      <c r="O58" s="495"/>
      <c r="P58" s="495"/>
      <c r="Q58" s="495"/>
    </row>
    <row r="59" spans="1:17" ht="12">
      <c r="A59" s="495"/>
      <c r="B59" s="495"/>
      <c r="C59" s="495"/>
      <c r="D59" s="495"/>
      <c r="E59" s="495"/>
      <c r="F59" s="495"/>
      <c r="G59" s="495"/>
      <c r="H59" s="495"/>
      <c r="I59" s="495"/>
      <c r="J59" s="495"/>
      <c r="K59" s="495"/>
      <c r="L59" s="495"/>
      <c r="M59" s="495"/>
      <c r="N59" s="495"/>
      <c r="O59" s="495"/>
      <c r="P59" s="495"/>
      <c r="Q59" s="495"/>
    </row>
    <row r="60" spans="1:17" ht="12">
      <c r="A60" s="495"/>
      <c r="B60" s="495"/>
      <c r="C60" s="495"/>
      <c r="D60" s="495"/>
      <c r="E60" s="495"/>
      <c r="F60" s="495"/>
      <c r="G60" s="495"/>
      <c r="H60" s="495"/>
      <c r="I60" s="495"/>
      <c r="J60" s="495"/>
      <c r="K60" s="495"/>
      <c r="L60" s="495"/>
      <c r="M60" s="495"/>
      <c r="N60" s="495"/>
      <c r="O60" s="495"/>
      <c r="P60" s="495"/>
      <c r="Q60" s="495"/>
    </row>
    <row r="61" spans="1:17" ht="12">
      <c r="A61" s="495"/>
      <c r="B61" s="495"/>
      <c r="C61" s="495"/>
      <c r="D61" s="495"/>
      <c r="E61" s="495"/>
      <c r="F61" s="495"/>
      <c r="G61" s="495"/>
      <c r="H61" s="495"/>
      <c r="I61" s="495"/>
      <c r="J61" s="495"/>
      <c r="K61" s="495"/>
      <c r="L61" s="495"/>
      <c r="M61" s="495"/>
      <c r="N61" s="495"/>
      <c r="O61" s="495"/>
      <c r="P61" s="495"/>
      <c r="Q61" s="495"/>
    </row>
  </sheetData>
  <sheetProtection/>
  <mergeCells count="1">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Header>&amp;CLangton Investors' Report - September2011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64"/>
  <sheetViews>
    <sheetView view="pageLayout" workbookViewId="0" topLeftCell="A19">
      <selection activeCell="A8" sqref="A8:A19"/>
    </sheetView>
  </sheetViews>
  <sheetFormatPr defaultColWidth="9.140625" defaultRowHeight="12"/>
  <cols>
    <col min="1" max="1" width="50.57421875" style="494" customWidth="1"/>
    <col min="2" max="2" width="15.140625" style="494" bestFit="1" customWidth="1"/>
    <col min="3" max="4" width="16.140625" style="494" bestFit="1" customWidth="1"/>
    <col min="5" max="5" width="13.00390625" style="494" bestFit="1" customWidth="1"/>
    <col min="6" max="6" width="13.28125" style="494" bestFit="1" customWidth="1"/>
    <col min="7" max="7" width="14.421875" style="494" bestFit="1" customWidth="1"/>
    <col min="8" max="8" width="14.7109375" style="494" bestFit="1" customWidth="1"/>
    <col min="9" max="9" width="14.140625" style="494" bestFit="1" customWidth="1"/>
    <col min="10" max="10" width="13.28125" style="494" bestFit="1" customWidth="1"/>
    <col min="11" max="11" width="6.00390625" style="494" bestFit="1" customWidth="1"/>
    <col min="12" max="12" width="14.421875" style="494" bestFit="1" customWidth="1"/>
    <col min="13" max="13" width="16.140625" style="494" bestFit="1" customWidth="1"/>
    <col min="14" max="15" width="11.421875" style="494" bestFit="1" customWidth="1"/>
    <col min="16" max="17" width="9.140625" style="494" bestFit="1" customWidth="1"/>
    <col min="18" max="18" width="9.8515625" style="494" bestFit="1" customWidth="1"/>
    <col min="19" max="16384" width="9.140625" style="494" customWidth="1"/>
  </cols>
  <sheetData>
    <row r="2" spans="1:18" ht="12.75" thickBot="1">
      <c r="A2" s="489" t="s">
        <v>129</v>
      </c>
      <c r="B2" s="490"/>
      <c r="C2" s="491"/>
      <c r="D2" s="492"/>
      <c r="E2" s="492"/>
      <c r="F2" s="492"/>
      <c r="G2" s="492"/>
      <c r="H2" s="492"/>
      <c r="I2" s="492"/>
      <c r="J2" s="492"/>
      <c r="K2" s="492"/>
      <c r="L2" s="492"/>
      <c r="M2" s="492"/>
      <c r="N2" s="492"/>
      <c r="O2" s="492"/>
      <c r="P2" s="492"/>
      <c r="Q2" s="493"/>
      <c r="R2" s="493"/>
    </row>
    <row r="3" spans="1:17" ht="12">
      <c r="A3" s="495"/>
      <c r="B3" s="496"/>
      <c r="C3" s="497"/>
      <c r="D3" s="498"/>
      <c r="E3" s="496"/>
      <c r="F3" s="498"/>
      <c r="G3" s="498"/>
      <c r="H3" s="498"/>
      <c r="I3" s="498"/>
      <c r="J3" s="498"/>
      <c r="K3" s="498"/>
      <c r="L3" s="498"/>
      <c r="M3" s="498"/>
      <c r="N3" s="498"/>
      <c r="O3" s="498"/>
      <c r="P3" s="498"/>
      <c r="Q3" s="498"/>
    </row>
    <row r="4" spans="1:17" ht="12">
      <c r="A4" s="499" t="s">
        <v>130</v>
      </c>
      <c r="B4" s="500">
        <v>40452</v>
      </c>
      <c r="C4" s="498"/>
      <c r="D4" s="495"/>
      <c r="E4" s="498"/>
      <c r="F4" s="498"/>
      <c r="G4" s="790" t="s">
        <v>157</v>
      </c>
      <c r="H4" s="790"/>
      <c r="I4" s="498"/>
      <c r="J4" s="498"/>
      <c r="K4" s="498"/>
      <c r="L4" s="498"/>
      <c r="M4" s="498"/>
      <c r="N4" s="498"/>
      <c r="O4" s="498"/>
      <c r="P4" s="498"/>
      <c r="Q4" s="498"/>
    </row>
    <row r="5" spans="1:17" ht="12.75" thickBot="1">
      <c r="A5" s="501"/>
      <c r="B5" s="501"/>
      <c r="C5" s="501"/>
      <c r="D5" s="495"/>
      <c r="E5" s="501"/>
      <c r="F5" s="501"/>
      <c r="G5" s="501"/>
      <c r="H5" s="501"/>
      <c r="I5" s="501"/>
      <c r="J5" s="501"/>
      <c r="K5" s="501"/>
      <c r="L5" s="501"/>
      <c r="M5" s="501"/>
      <c r="N5" s="501"/>
      <c r="O5" s="501"/>
      <c r="P5" s="501"/>
      <c r="Q5" s="501"/>
    </row>
    <row r="6" spans="1:18" ht="36.75" customHeight="1" thickBot="1">
      <c r="A6" s="503" t="s">
        <v>158</v>
      </c>
      <c r="B6" s="502" t="s">
        <v>131</v>
      </c>
      <c r="C6" s="503" t="s">
        <v>522</v>
      </c>
      <c r="D6" s="503" t="s">
        <v>523</v>
      </c>
      <c r="E6" s="502" t="s">
        <v>132</v>
      </c>
      <c r="F6" s="502" t="s">
        <v>133</v>
      </c>
      <c r="G6" s="502" t="s">
        <v>134</v>
      </c>
      <c r="H6" s="502" t="s">
        <v>135</v>
      </c>
      <c r="I6" s="502" t="s">
        <v>136</v>
      </c>
      <c r="J6" s="502" t="s">
        <v>137</v>
      </c>
      <c r="K6" s="502" t="s">
        <v>138</v>
      </c>
      <c r="L6" s="502" t="s">
        <v>139</v>
      </c>
      <c r="M6" s="502" t="s">
        <v>140</v>
      </c>
      <c r="N6" s="502" t="s">
        <v>141</v>
      </c>
      <c r="O6" s="502" t="s">
        <v>142</v>
      </c>
      <c r="P6" s="502" t="s">
        <v>143</v>
      </c>
      <c r="Q6" s="502" t="s">
        <v>144</v>
      </c>
      <c r="R6" s="502" t="s">
        <v>205</v>
      </c>
    </row>
    <row r="7" spans="1:18" ht="12">
      <c r="A7" s="504"/>
      <c r="B7" s="505"/>
      <c r="C7" s="506"/>
      <c r="D7" s="505"/>
      <c r="E7" s="505"/>
      <c r="F7" s="506"/>
      <c r="G7" s="507"/>
      <c r="H7" s="508"/>
      <c r="I7" s="509"/>
      <c r="J7" s="510"/>
      <c r="K7" s="511"/>
      <c r="L7" s="512"/>
      <c r="M7" s="513"/>
      <c r="N7" s="512"/>
      <c r="O7" s="514"/>
      <c r="P7" s="515"/>
      <c r="Q7" s="516"/>
      <c r="R7" s="517"/>
    </row>
    <row r="8" spans="1:18" ht="12">
      <c r="A8" s="715" t="s">
        <v>145</v>
      </c>
      <c r="B8" s="519" t="s">
        <v>261</v>
      </c>
      <c r="C8" s="520" t="s">
        <v>146</v>
      </c>
      <c r="D8" s="519" t="s">
        <v>146</v>
      </c>
      <c r="E8" s="519" t="s">
        <v>154</v>
      </c>
      <c r="F8" s="520" t="s">
        <v>240</v>
      </c>
      <c r="G8" s="521">
        <v>2125000000</v>
      </c>
      <c r="H8" s="522">
        <f>-1421754418.15836-480944200.274215</f>
        <v>-1902698618.432575</v>
      </c>
      <c r="I8" s="521">
        <f>SUM(G8:H8)</f>
        <v>222301381.567425</v>
      </c>
      <c r="J8" s="523" t="s">
        <v>155</v>
      </c>
      <c r="K8" s="524">
        <v>0.0125</v>
      </c>
      <c r="L8" s="530">
        <f>(VLOOKUP(J8,'[2]Rates'!$A$2:$B$5,2,FALSE)+K8)</f>
        <v>0.0217188</v>
      </c>
      <c r="M8" s="531" t="s">
        <v>474</v>
      </c>
      <c r="N8" s="532">
        <v>40896</v>
      </c>
      <c r="O8" s="533">
        <v>1203722.8692700267</v>
      </c>
      <c r="P8" s="527">
        <v>42339</v>
      </c>
      <c r="Q8" s="528">
        <v>56584</v>
      </c>
      <c r="R8" s="529" t="s">
        <v>206</v>
      </c>
    </row>
    <row r="9" spans="1:18" ht="12">
      <c r="A9" s="715" t="s">
        <v>148</v>
      </c>
      <c r="B9" s="519" t="s">
        <v>262</v>
      </c>
      <c r="C9" s="520" t="s">
        <v>146</v>
      </c>
      <c r="D9" s="519" t="s">
        <v>146</v>
      </c>
      <c r="E9" s="519" t="s">
        <v>154</v>
      </c>
      <c r="F9" s="520" t="s">
        <v>240</v>
      </c>
      <c r="G9" s="521">
        <v>2125000000</v>
      </c>
      <c r="H9" s="522">
        <v>0</v>
      </c>
      <c r="I9" s="521">
        <f aca="true" t="shared" si="0" ref="I9:I19">SUM(G9:H9)</f>
        <v>2125000000</v>
      </c>
      <c r="J9" s="523" t="s">
        <v>155</v>
      </c>
      <c r="K9" s="524">
        <v>0.0125</v>
      </c>
      <c r="L9" s="530">
        <f>(VLOOKUP(J9,'[2]Rates'!$A$2:$B$5,2,FALSE)+K9)</f>
        <v>0.0217188</v>
      </c>
      <c r="M9" s="531" t="s">
        <v>474</v>
      </c>
      <c r="N9" s="532">
        <v>40896</v>
      </c>
      <c r="O9" s="533">
        <v>11506501.23604533</v>
      </c>
      <c r="P9" s="527">
        <v>42339</v>
      </c>
      <c r="Q9" s="528">
        <v>56584</v>
      </c>
      <c r="R9" s="529" t="s">
        <v>206</v>
      </c>
    </row>
    <row r="10" spans="1:18" ht="12">
      <c r="A10" s="715" t="s">
        <v>150</v>
      </c>
      <c r="B10" s="519" t="s">
        <v>263</v>
      </c>
      <c r="C10" s="520" t="s">
        <v>146</v>
      </c>
      <c r="D10" s="519" t="s">
        <v>146</v>
      </c>
      <c r="E10" s="519" t="s">
        <v>154</v>
      </c>
      <c r="F10" s="520" t="s">
        <v>240</v>
      </c>
      <c r="G10" s="521">
        <v>2125000000</v>
      </c>
      <c r="H10" s="522">
        <v>0</v>
      </c>
      <c r="I10" s="521">
        <f t="shared" si="0"/>
        <v>2125000000</v>
      </c>
      <c r="J10" s="523" t="s">
        <v>155</v>
      </c>
      <c r="K10" s="524">
        <v>0.0125</v>
      </c>
      <c r="L10" s="530">
        <f>(VLOOKUP(J10,'[2]Rates'!$A$2:$B$5,2,FALSE)+K10)</f>
        <v>0.0217188</v>
      </c>
      <c r="M10" s="531" t="s">
        <v>474</v>
      </c>
      <c r="N10" s="532">
        <v>40896</v>
      </c>
      <c r="O10" s="533">
        <v>11506501.232877</v>
      </c>
      <c r="P10" s="527">
        <v>42339</v>
      </c>
      <c r="Q10" s="528">
        <v>56584</v>
      </c>
      <c r="R10" s="529" t="s">
        <v>206</v>
      </c>
    </row>
    <row r="11" spans="1:18" ht="12">
      <c r="A11" s="715" t="s">
        <v>153</v>
      </c>
      <c r="B11" s="519" t="s">
        <v>264</v>
      </c>
      <c r="C11" s="520" t="s">
        <v>146</v>
      </c>
      <c r="D11" s="519" t="s">
        <v>146</v>
      </c>
      <c r="E11" s="519" t="s">
        <v>154</v>
      </c>
      <c r="F11" s="520" t="s">
        <v>240</v>
      </c>
      <c r="G11" s="521">
        <v>2125000000</v>
      </c>
      <c r="H11" s="522">
        <v>0</v>
      </c>
      <c r="I11" s="521">
        <f t="shared" si="0"/>
        <v>2125000000</v>
      </c>
      <c r="J11" s="523" t="s">
        <v>155</v>
      </c>
      <c r="K11" s="524">
        <v>0.0125</v>
      </c>
      <c r="L11" s="530">
        <f>(VLOOKUP(J11,'[2]Rates'!$A$2:$B$5,2,FALSE)+K11)</f>
        <v>0.0217188</v>
      </c>
      <c r="M11" s="531" t="s">
        <v>474</v>
      </c>
      <c r="N11" s="532">
        <v>40896</v>
      </c>
      <c r="O11" s="533">
        <v>11506501.232877</v>
      </c>
      <c r="P11" s="527">
        <v>42339</v>
      </c>
      <c r="Q11" s="528">
        <v>56584</v>
      </c>
      <c r="R11" s="529" t="s">
        <v>206</v>
      </c>
    </row>
    <row r="12" spans="1:18" ht="12">
      <c r="A12" s="715" t="s">
        <v>156</v>
      </c>
      <c r="B12" s="519" t="s">
        <v>265</v>
      </c>
      <c r="C12" s="520" t="s">
        <v>146</v>
      </c>
      <c r="D12" s="519" t="s">
        <v>146</v>
      </c>
      <c r="E12" s="519" t="s">
        <v>154</v>
      </c>
      <c r="F12" s="520" t="s">
        <v>240</v>
      </c>
      <c r="G12" s="521">
        <v>400000000</v>
      </c>
      <c r="H12" s="522">
        <v>0</v>
      </c>
      <c r="I12" s="521">
        <f t="shared" si="0"/>
        <v>400000000</v>
      </c>
      <c r="J12" s="523" t="s">
        <v>155</v>
      </c>
      <c r="K12" s="524">
        <v>0.0125</v>
      </c>
      <c r="L12" s="530">
        <f>(VLOOKUP(J12,'[2]Rates'!$A$2:$B$5,2,FALSE)+K12)</f>
        <v>0.0217188</v>
      </c>
      <c r="M12" s="531" t="s">
        <v>474</v>
      </c>
      <c r="N12" s="532">
        <v>40896</v>
      </c>
      <c r="O12" s="533">
        <v>2165929.643836</v>
      </c>
      <c r="P12" s="527">
        <v>42339</v>
      </c>
      <c r="Q12" s="528">
        <v>56584</v>
      </c>
      <c r="R12" s="529" t="s">
        <v>207</v>
      </c>
    </row>
    <row r="13" spans="1:18" ht="12">
      <c r="A13" s="715" t="s">
        <v>165</v>
      </c>
      <c r="B13" s="519" t="s">
        <v>266</v>
      </c>
      <c r="C13" s="520" t="s">
        <v>146</v>
      </c>
      <c r="D13" s="519" t="s">
        <v>146</v>
      </c>
      <c r="E13" s="519" t="s">
        <v>154</v>
      </c>
      <c r="F13" s="520" t="s">
        <v>240</v>
      </c>
      <c r="G13" s="521">
        <v>2500000000</v>
      </c>
      <c r="H13" s="522">
        <f>-1892749150.43699-607250849.566914</f>
        <v>-2500000000.003904</v>
      </c>
      <c r="I13" s="521">
        <v>0</v>
      </c>
      <c r="J13" s="523" t="s">
        <v>155</v>
      </c>
      <c r="K13" s="524">
        <v>0.0125</v>
      </c>
      <c r="L13" s="531" t="s">
        <v>473</v>
      </c>
      <c r="M13" s="531" t="s">
        <v>473</v>
      </c>
      <c r="N13" s="532" t="s">
        <v>473</v>
      </c>
      <c r="O13" s="533" t="s">
        <v>473</v>
      </c>
      <c r="P13" s="527">
        <v>42339</v>
      </c>
      <c r="Q13" s="528">
        <v>56584</v>
      </c>
      <c r="R13" s="529" t="s">
        <v>206</v>
      </c>
    </row>
    <row r="14" spans="1:18" ht="12">
      <c r="A14" s="715" t="s">
        <v>166</v>
      </c>
      <c r="B14" s="519" t="s">
        <v>267</v>
      </c>
      <c r="C14" s="520" t="s">
        <v>146</v>
      </c>
      <c r="D14" s="519" t="s">
        <v>146</v>
      </c>
      <c r="E14" s="519" t="s">
        <v>154</v>
      </c>
      <c r="F14" s="520" t="s">
        <v>240</v>
      </c>
      <c r="G14" s="521">
        <v>2500000000</v>
      </c>
      <c r="H14" s="522">
        <v>-33019168.1315975</v>
      </c>
      <c r="I14" s="521">
        <f t="shared" si="0"/>
        <v>2466980831.8684025</v>
      </c>
      <c r="J14" s="523" t="s">
        <v>155</v>
      </c>
      <c r="K14" s="524">
        <v>0.0125</v>
      </c>
      <c r="L14" s="530">
        <f>(VLOOKUP(J14,'[2]Rates'!$A$2:$B$5,2,FALSE)+K14)</f>
        <v>0.0217188</v>
      </c>
      <c r="M14" s="531" t="s">
        <v>474</v>
      </c>
      <c r="N14" s="532">
        <v>40896</v>
      </c>
      <c r="O14" s="533">
        <v>13358267.552327871</v>
      </c>
      <c r="P14" s="527">
        <v>42339</v>
      </c>
      <c r="Q14" s="528">
        <v>56584</v>
      </c>
      <c r="R14" s="529" t="s">
        <v>206</v>
      </c>
    </row>
    <row r="15" spans="1:18" ht="12">
      <c r="A15" s="715" t="s">
        <v>268</v>
      </c>
      <c r="B15" s="519" t="s">
        <v>269</v>
      </c>
      <c r="C15" s="520" t="s">
        <v>146</v>
      </c>
      <c r="D15" s="519" t="s">
        <v>146</v>
      </c>
      <c r="E15" s="519" t="s">
        <v>154</v>
      </c>
      <c r="F15" s="520" t="s">
        <v>240</v>
      </c>
      <c r="G15" s="521">
        <v>2500000000</v>
      </c>
      <c r="H15" s="522">
        <v>0</v>
      </c>
      <c r="I15" s="521">
        <f t="shared" si="0"/>
        <v>2500000000</v>
      </c>
      <c r="J15" s="523" t="s">
        <v>155</v>
      </c>
      <c r="K15" s="524">
        <v>0.0125</v>
      </c>
      <c r="L15" s="530">
        <f>(VLOOKUP(J15,'[2]Rates'!$A$2:$B$5,2,FALSE)+K15)</f>
        <v>0.0217188</v>
      </c>
      <c r="M15" s="531" t="s">
        <v>474</v>
      </c>
      <c r="N15" s="532">
        <v>40896</v>
      </c>
      <c r="O15" s="533">
        <v>13537060.273973</v>
      </c>
      <c r="P15" s="527">
        <v>42339</v>
      </c>
      <c r="Q15" s="528">
        <v>56584</v>
      </c>
      <c r="R15" s="529" t="s">
        <v>206</v>
      </c>
    </row>
    <row r="16" spans="1:18" ht="12">
      <c r="A16" s="715" t="s">
        <v>270</v>
      </c>
      <c r="B16" s="519" t="s">
        <v>271</v>
      </c>
      <c r="C16" s="520" t="s">
        <v>146</v>
      </c>
      <c r="D16" s="519" t="s">
        <v>146</v>
      </c>
      <c r="E16" s="519" t="s">
        <v>154</v>
      </c>
      <c r="F16" s="520" t="s">
        <v>240</v>
      </c>
      <c r="G16" s="521">
        <v>2500000000</v>
      </c>
      <c r="H16" s="522">
        <v>0</v>
      </c>
      <c r="I16" s="521">
        <f t="shared" si="0"/>
        <v>2500000000</v>
      </c>
      <c r="J16" s="523" t="s">
        <v>155</v>
      </c>
      <c r="K16" s="524">
        <v>0.0125</v>
      </c>
      <c r="L16" s="530">
        <f>(VLOOKUP(J16,'[2]Rates'!$A$2:$B$5,2,FALSE)+K16)</f>
        <v>0.0217188</v>
      </c>
      <c r="M16" s="531" t="s">
        <v>474</v>
      </c>
      <c r="N16" s="532">
        <v>40896</v>
      </c>
      <c r="O16" s="533">
        <v>13537060.273973</v>
      </c>
      <c r="P16" s="527">
        <v>42339</v>
      </c>
      <c r="Q16" s="528">
        <v>56584</v>
      </c>
      <c r="R16" s="529" t="s">
        <v>206</v>
      </c>
    </row>
    <row r="17" spans="1:18" ht="12">
      <c r="A17" s="715" t="s">
        <v>272</v>
      </c>
      <c r="B17" s="519" t="s">
        <v>273</v>
      </c>
      <c r="C17" s="520" t="s">
        <v>146</v>
      </c>
      <c r="D17" s="519" t="s">
        <v>146</v>
      </c>
      <c r="E17" s="519" t="s">
        <v>154</v>
      </c>
      <c r="F17" s="520" t="s">
        <v>240</v>
      </c>
      <c r="G17" s="521">
        <v>1549000000</v>
      </c>
      <c r="H17" s="522">
        <v>0</v>
      </c>
      <c r="I17" s="521">
        <f t="shared" si="0"/>
        <v>1549000000</v>
      </c>
      <c r="J17" s="523" t="s">
        <v>155</v>
      </c>
      <c r="K17" s="524">
        <v>0.0125</v>
      </c>
      <c r="L17" s="530">
        <f>(VLOOKUP(J17,'[2]Rates'!$A$2:$B$5,2,FALSE)+K17)</f>
        <v>0.0217188</v>
      </c>
      <c r="M17" s="531" t="s">
        <v>474</v>
      </c>
      <c r="N17" s="532">
        <v>40896</v>
      </c>
      <c r="O17" s="533">
        <v>8387562.545753</v>
      </c>
      <c r="P17" s="527">
        <v>42339</v>
      </c>
      <c r="Q17" s="528">
        <v>56584</v>
      </c>
      <c r="R17" s="529" t="s">
        <v>207</v>
      </c>
    </row>
    <row r="18" spans="1:18" ht="12">
      <c r="A18" s="715" t="s">
        <v>274</v>
      </c>
      <c r="B18" s="519" t="s">
        <v>275</v>
      </c>
      <c r="C18" s="520" t="s">
        <v>276</v>
      </c>
      <c r="D18" s="519" t="s">
        <v>276</v>
      </c>
      <c r="E18" s="519" t="s">
        <v>154</v>
      </c>
      <c r="F18" s="520" t="s">
        <v>240</v>
      </c>
      <c r="G18" s="521">
        <v>1385715000</v>
      </c>
      <c r="H18" s="522">
        <v>0</v>
      </c>
      <c r="I18" s="521">
        <f t="shared" si="0"/>
        <v>1385715000</v>
      </c>
      <c r="J18" s="523" t="s">
        <v>155</v>
      </c>
      <c r="K18" s="524">
        <v>0.009</v>
      </c>
      <c r="L18" s="530">
        <f>(VLOOKUP(J18,'[2]Rates'!$A$2:$B$5,2,FALSE)+K18)</f>
        <v>0.0182188</v>
      </c>
      <c r="M18" s="531" t="s">
        <v>474</v>
      </c>
      <c r="N18" s="532">
        <v>40896</v>
      </c>
      <c r="O18" s="533">
        <v>6294224.28554</v>
      </c>
      <c r="P18" s="527">
        <v>42339</v>
      </c>
      <c r="Q18" s="528">
        <v>56584</v>
      </c>
      <c r="R18" s="529" t="s">
        <v>207</v>
      </c>
    </row>
    <row r="19" spans="1:18" ht="12">
      <c r="A19" s="715" t="s">
        <v>277</v>
      </c>
      <c r="B19" s="519" t="s">
        <v>278</v>
      </c>
      <c r="C19" s="520" t="s">
        <v>276</v>
      </c>
      <c r="D19" s="519" t="s">
        <v>276</v>
      </c>
      <c r="E19" s="519" t="s">
        <v>154</v>
      </c>
      <c r="F19" s="520" t="s">
        <v>240</v>
      </c>
      <c r="G19" s="521">
        <v>1742774000</v>
      </c>
      <c r="H19" s="522">
        <v>0</v>
      </c>
      <c r="I19" s="521">
        <f t="shared" si="0"/>
        <v>1742774000</v>
      </c>
      <c r="J19" s="523" t="s">
        <v>155</v>
      </c>
      <c r="K19" s="524">
        <v>0.009</v>
      </c>
      <c r="L19" s="530">
        <f>(VLOOKUP(J19,'[2]Rates'!$A$2:$B$5,2,FALSE)+K19)</f>
        <v>0.0182188</v>
      </c>
      <c r="M19" s="531" t="s">
        <v>474</v>
      </c>
      <c r="N19" s="532">
        <v>40896</v>
      </c>
      <c r="O19" s="533">
        <v>7916065.305642</v>
      </c>
      <c r="P19" s="527">
        <v>42339</v>
      </c>
      <c r="Q19" s="528">
        <v>56584</v>
      </c>
      <c r="R19" s="529" t="s">
        <v>207</v>
      </c>
    </row>
    <row r="20" spans="1:18" ht="12.75" thickBot="1">
      <c r="A20" s="534"/>
      <c r="B20" s="535"/>
      <c r="C20" s="536"/>
      <c r="D20" s="535"/>
      <c r="E20" s="535"/>
      <c r="F20" s="536"/>
      <c r="G20" s="535"/>
      <c r="H20" s="536"/>
      <c r="I20" s="535"/>
      <c r="J20" s="536"/>
      <c r="K20" s="535"/>
      <c r="L20" s="536"/>
      <c r="M20" s="535"/>
      <c r="N20" s="536"/>
      <c r="O20" s="537"/>
      <c r="P20" s="536"/>
      <c r="Q20" s="535"/>
      <c r="R20" s="538"/>
    </row>
    <row r="21" spans="1:17" ht="12">
      <c r="A21" s="539" t="s">
        <v>208</v>
      </c>
      <c r="B21" s="498"/>
      <c r="C21" s="498"/>
      <c r="D21" s="498"/>
      <c r="E21" s="498"/>
      <c r="F21" s="540"/>
      <c r="G21" s="520"/>
      <c r="H21" s="520"/>
      <c r="I21" s="520"/>
      <c r="J21" s="520"/>
      <c r="K21" s="520"/>
      <c r="L21" s="541"/>
      <c r="M21" s="541"/>
      <c r="N21" s="542"/>
      <c r="O21" s="543"/>
      <c r="P21" s="498"/>
      <c r="Q21" s="544"/>
    </row>
    <row r="22" spans="1:17" ht="12.75" thickBot="1">
      <c r="A22" s="495"/>
      <c r="B22" s="520"/>
      <c r="C22" s="520"/>
      <c r="D22" s="520"/>
      <c r="E22" s="520"/>
      <c r="F22" s="545"/>
      <c r="G22" s="546"/>
      <c r="H22" s="547"/>
      <c r="I22" s="547"/>
      <c r="J22" s="548"/>
      <c r="K22" s="278"/>
      <c r="L22" s="549"/>
      <c r="M22" s="550"/>
      <c r="N22" s="551"/>
      <c r="O22" s="527"/>
      <c r="P22" s="552"/>
      <c r="Q22" s="553"/>
    </row>
    <row r="23" spans="1:17" ht="12">
      <c r="A23" s="554" t="s">
        <v>279</v>
      </c>
      <c r="B23" s="502" t="s">
        <v>33</v>
      </c>
      <c r="C23" s="555" t="s">
        <v>167</v>
      </c>
      <c r="D23" s="502" t="s">
        <v>168</v>
      </c>
      <c r="E23" s="556" t="s">
        <v>169</v>
      </c>
      <c r="F23" s="545"/>
      <c r="G23" s="546"/>
      <c r="H23" s="547"/>
      <c r="I23" s="547"/>
      <c r="J23" s="548"/>
      <c r="K23" s="278"/>
      <c r="L23" s="549"/>
      <c r="M23" s="550"/>
      <c r="N23" s="551"/>
      <c r="O23" s="527"/>
      <c r="P23" s="552"/>
      <c r="Q23" s="553"/>
    </row>
    <row r="24" spans="1:17" ht="12.75" thickBot="1">
      <c r="A24" s="557"/>
      <c r="B24" s="558" t="s">
        <v>29</v>
      </c>
      <c r="C24" s="559"/>
      <c r="D24" s="558" t="s">
        <v>170</v>
      </c>
      <c r="E24" s="560" t="s">
        <v>171</v>
      </c>
      <c r="F24" s="545"/>
      <c r="G24" s="546"/>
      <c r="H24" s="547"/>
      <c r="I24" s="547"/>
      <c r="J24" s="548"/>
      <c r="K24" s="278"/>
      <c r="L24" s="549"/>
      <c r="M24" s="550"/>
      <c r="N24" s="551"/>
      <c r="O24" s="527"/>
      <c r="P24" s="552"/>
      <c r="Q24" s="553"/>
    </row>
    <row r="25" spans="1:17" ht="12">
      <c r="A25" s="518"/>
      <c r="B25" s="519"/>
      <c r="C25" s="520"/>
      <c r="D25" s="519"/>
      <c r="E25" s="561"/>
      <c r="F25" s="545"/>
      <c r="G25" s="546"/>
      <c r="H25" s="547"/>
      <c r="I25" s="547"/>
      <c r="J25" s="548"/>
      <c r="K25" s="278"/>
      <c r="L25" s="549"/>
      <c r="M25" s="550"/>
      <c r="N25" s="551"/>
      <c r="O25" s="527"/>
      <c r="P25" s="552"/>
      <c r="Q25" s="553"/>
    </row>
    <row r="26" spans="1:17" ht="12">
      <c r="A26" s="518" t="s">
        <v>249</v>
      </c>
      <c r="B26" s="521">
        <f>'[2]GBP CashFlows'!Z19</f>
        <v>222301381.57124996</v>
      </c>
      <c r="C26" s="562">
        <f>B26/$B$39</f>
        <v>0.011613417540753474</v>
      </c>
      <c r="D26" s="563">
        <f>($B$36+$B$37)/$B$39</f>
        <v>0.16343780129413796</v>
      </c>
      <c r="E26" s="564">
        <f>D26+$C$42</f>
        <v>0.17625730463391825</v>
      </c>
      <c r="F26" s="565"/>
      <c r="G26" s="546"/>
      <c r="H26" s="546"/>
      <c r="I26" s="546"/>
      <c r="J26" s="546"/>
      <c r="K26" s="278"/>
      <c r="L26" s="549"/>
      <c r="M26" s="550"/>
      <c r="N26" s="550"/>
      <c r="O26" s="546"/>
      <c r="P26" s="552"/>
      <c r="Q26" s="552"/>
    </row>
    <row r="27" spans="1:17" ht="12">
      <c r="A27" s="518" t="s">
        <v>250</v>
      </c>
      <c r="B27" s="521">
        <f>'[2]GBP CashFlows'!AA19</f>
        <v>2125000000</v>
      </c>
      <c r="C27" s="562">
        <f aca="true" t="shared" si="1" ref="C27:C37">B27/$B$39</f>
        <v>0.11101376023698444</v>
      </c>
      <c r="D27" s="563">
        <f aca="true" t="shared" si="2" ref="D27:D35">($B$36+$B$37)/$B$39</f>
        <v>0.16343780129413796</v>
      </c>
      <c r="E27" s="564">
        <f aca="true" t="shared" si="3" ref="E27:E35">D27+$C$42</f>
        <v>0.17625730463391825</v>
      </c>
      <c r="F27" s="540"/>
      <c r="G27" s="546"/>
      <c r="H27" s="546"/>
      <c r="I27" s="546"/>
      <c r="J27" s="546"/>
      <c r="K27" s="278"/>
      <c r="L27" s="549"/>
      <c r="M27" s="550"/>
      <c r="N27" s="550"/>
      <c r="O27" s="546"/>
      <c r="P27" s="552"/>
      <c r="Q27" s="552"/>
    </row>
    <row r="28" spans="1:17" ht="12">
      <c r="A28" s="518" t="s">
        <v>251</v>
      </c>
      <c r="B28" s="521">
        <f>'[2]GBP CashFlows'!AB19</f>
        <v>2125000000</v>
      </c>
      <c r="C28" s="562">
        <f t="shared" si="1"/>
        <v>0.11101376023698444</v>
      </c>
      <c r="D28" s="563">
        <f t="shared" si="2"/>
        <v>0.16343780129413796</v>
      </c>
      <c r="E28" s="564">
        <f t="shared" si="3"/>
        <v>0.17625730463391825</v>
      </c>
      <c r="F28" s="540"/>
      <c r="G28" s="546"/>
      <c r="H28" s="546"/>
      <c r="I28" s="546"/>
      <c r="J28" s="546"/>
      <c r="K28" s="278"/>
      <c r="L28" s="549"/>
      <c r="M28" s="550"/>
      <c r="N28" s="550"/>
      <c r="O28" s="546"/>
      <c r="P28" s="552"/>
      <c r="Q28" s="552"/>
    </row>
    <row r="29" spans="1:17" ht="12">
      <c r="A29" s="518" t="s">
        <v>252</v>
      </c>
      <c r="B29" s="521">
        <f>'[2]GBP CashFlows'!AC19</f>
        <v>2125000000</v>
      </c>
      <c r="C29" s="562">
        <f t="shared" si="1"/>
        <v>0.11101376023698444</v>
      </c>
      <c r="D29" s="563">
        <f t="shared" si="2"/>
        <v>0.16343780129413796</v>
      </c>
      <c r="E29" s="564">
        <f t="shared" si="3"/>
        <v>0.17625730463391825</v>
      </c>
      <c r="F29" s="565"/>
      <c r="G29" s="520"/>
      <c r="H29" s="520"/>
      <c r="I29" s="520"/>
      <c r="J29" s="520"/>
      <c r="K29" s="520"/>
      <c r="L29" s="520"/>
      <c r="M29" s="520"/>
      <c r="N29" s="520"/>
      <c r="O29" s="520"/>
      <c r="P29" s="520"/>
      <c r="Q29" s="520"/>
    </row>
    <row r="30" spans="1:17" ht="12">
      <c r="A30" s="518" t="s">
        <v>253</v>
      </c>
      <c r="B30" s="521">
        <f>'[2]GBP CashFlows'!AD19</f>
        <v>400000000</v>
      </c>
      <c r="C30" s="562">
        <f t="shared" si="1"/>
        <v>0.020896707809314716</v>
      </c>
      <c r="D30" s="563">
        <f t="shared" si="2"/>
        <v>0.16343780129413796</v>
      </c>
      <c r="E30" s="564">
        <f t="shared" si="3"/>
        <v>0.17625730463391825</v>
      </c>
      <c r="F30" s="540"/>
      <c r="G30" s="520"/>
      <c r="H30" s="520"/>
      <c r="I30" s="520"/>
      <c r="J30" s="520"/>
      <c r="K30" s="520"/>
      <c r="L30" s="520"/>
      <c r="M30" s="520"/>
      <c r="N30" s="520"/>
      <c r="O30" s="520"/>
      <c r="P30" s="520"/>
      <c r="Q30" s="520"/>
    </row>
    <row r="31" spans="1:17" ht="12">
      <c r="A31" s="518" t="s">
        <v>254</v>
      </c>
      <c r="B31" s="521">
        <f>'[2]GBP CashFlows'!AE19</f>
        <v>0</v>
      </c>
      <c r="C31" s="562">
        <f t="shared" si="1"/>
        <v>0</v>
      </c>
      <c r="D31" s="563">
        <f t="shared" si="2"/>
        <v>0.16343780129413796</v>
      </c>
      <c r="E31" s="564">
        <f t="shared" si="3"/>
        <v>0.17625730463391825</v>
      </c>
      <c r="F31" s="540"/>
      <c r="G31" s="520"/>
      <c r="H31" s="520"/>
      <c r="I31" s="520"/>
      <c r="J31" s="520"/>
      <c r="K31" s="520"/>
      <c r="L31" s="520"/>
      <c r="M31" s="520"/>
      <c r="N31" s="520"/>
      <c r="O31" s="520"/>
      <c r="P31" s="520"/>
      <c r="Q31" s="520"/>
    </row>
    <row r="32" spans="1:17" ht="12">
      <c r="A32" s="518" t="s">
        <v>255</v>
      </c>
      <c r="B32" s="521">
        <f>'[2]GBP CashFlows'!AF19</f>
        <v>2466980831.8684025</v>
      </c>
      <c r="C32" s="562">
        <f t="shared" si="1"/>
        <v>0.1288794440368354</v>
      </c>
      <c r="D32" s="563">
        <f t="shared" si="2"/>
        <v>0.16343780129413796</v>
      </c>
      <c r="E32" s="564">
        <f t="shared" si="3"/>
        <v>0.17625730463391825</v>
      </c>
      <c r="F32" s="540"/>
      <c r="G32" s="498"/>
      <c r="H32" s="498"/>
      <c r="I32" s="498"/>
      <c r="J32" s="498"/>
      <c r="K32" s="498"/>
      <c r="L32" s="498"/>
      <c r="M32" s="498"/>
      <c r="N32" s="498"/>
      <c r="O32" s="498"/>
      <c r="P32" s="498"/>
      <c r="Q32" s="498"/>
    </row>
    <row r="33" spans="1:17" ht="12">
      <c r="A33" s="518" t="s">
        <v>280</v>
      </c>
      <c r="B33" s="521">
        <f>'[2]GBP CashFlows'!AG19</f>
        <v>2500000000</v>
      </c>
      <c r="C33" s="562">
        <f t="shared" si="1"/>
        <v>0.130604423808217</v>
      </c>
      <c r="D33" s="563">
        <f t="shared" si="2"/>
        <v>0.16343780129413796</v>
      </c>
      <c r="E33" s="564">
        <f t="shared" si="3"/>
        <v>0.17625730463391825</v>
      </c>
      <c r="F33" s="540"/>
      <c r="G33" s="498"/>
      <c r="H33" s="498"/>
      <c r="I33" s="498"/>
      <c r="J33" s="498"/>
      <c r="K33" s="498"/>
      <c r="L33" s="498"/>
      <c r="M33" s="498"/>
      <c r="N33" s="498"/>
      <c r="O33" s="498"/>
      <c r="P33" s="498"/>
      <c r="Q33" s="498"/>
    </row>
    <row r="34" spans="1:17" ht="12">
      <c r="A34" s="518" t="s">
        <v>281</v>
      </c>
      <c r="B34" s="521">
        <f>'[2]GBP CashFlows'!AH19</f>
        <v>2500000000</v>
      </c>
      <c r="C34" s="562">
        <f t="shared" si="1"/>
        <v>0.130604423808217</v>
      </c>
      <c r="D34" s="563">
        <f t="shared" si="2"/>
        <v>0.16343780129413796</v>
      </c>
      <c r="E34" s="564">
        <f t="shared" si="3"/>
        <v>0.17625730463391825</v>
      </c>
      <c r="F34" s="540"/>
      <c r="G34" s="498"/>
      <c r="H34" s="498"/>
      <c r="I34" s="498"/>
      <c r="J34" s="498"/>
      <c r="K34" s="498"/>
      <c r="L34" s="498"/>
      <c r="M34" s="498"/>
      <c r="N34" s="498"/>
      <c r="O34" s="498"/>
      <c r="P34" s="498"/>
      <c r="Q34" s="498"/>
    </row>
    <row r="35" spans="1:17" ht="12">
      <c r="A35" s="518" t="s">
        <v>282</v>
      </c>
      <c r="B35" s="521">
        <f>'[2]GBP CashFlows'!AI19</f>
        <v>1549000000</v>
      </c>
      <c r="C35" s="562">
        <f t="shared" si="1"/>
        <v>0.08092250099157124</v>
      </c>
      <c r="D35" s="563">
        <f t="shared" si="2"/>
        <v>0.16343780129413796</v>
      </c>
      <c r="E35" s="564">
        <f t="shared" si="3"/>
        <v>0.17625730463391825</v>
      </c>
      <c r="F35" s="540"/>
      <c r="G35" s="498"/>
      <c r="H35" s="498"/>
      <c r="I35" s="498"/>
      <c r="J35" s="498"/>
      <c r="K35" s="498"/>
      <c r="L35" s="498"/>
      <c r="M35" s="498"/>
      <c r="N35" s="498"/>
      <c r="O35" s="498"/>
      <c r="P35" s="498"/>
      <c r="Q35" s="498"/>
    </row>
    <row r="36" spans="1:17" ht="12">
      <c r="A36" s="518" t="s">
        <v>283</v>
      </c>
      <c r="B36" s="521">
        <f>'[2]GBP CashFlows'!AJ19</f>
        <v>1385715000</v>
      </c>
      <c r="C36" s="562">
        <f t="shared" si="1"/>
        <v>0.07239220365496135</v>
      </c>
      <c r="D36" s="563">
        <v>0</v>
      </c>
      <c r="E36" s="564">
        <v>0</v>
      </c>
      <c r="F36" s="540"/>
      <c r="G36" s="498"/>
      <c r="H36" s="498"/>
      <c r="I36" s="498"/>
      <c r="J36" s="498"/>
      <c r="K36" s="498"/>
      <c r="L36" s="498"/>
      <c r="M36" s="498"/>
      <c r="N36" s="498"/>
      <c r="O36" s="498"/>
      <c r="P36" s="498"/>
      <c r="Q36" s="498"/>
    </row>
    <row r="37" spans="1:17" ht="12">
      <c r="A37" s="518" t="s">
        <v>284</v>
      </c>
      <c r="B37" s="521">
        <f>'[2]GBP CashFlows'!AK19</f>
        <v>1742774000</v>
      </c>
      <c r="C37" s="562">
        <f t="shared" si="1"/>
        <v>0.09104559763917662</v>
      </c>
      <c r="D37" s="563">
        <v>0</v>
      </c>
      <c r="E37" s="564">
        <v>0</v>
      </c>
      <c r="F37" s="540"/>
      <c r="G37" s="498"/>
      <c r="H37" s="498"/>
      <c r="I37" s="498"/>
      <c r="J37" s="498"/>
      <c r="K37" s="498"/>
      <c r="L37" s="498"/>
      <c r="M37" s="498"/>
      <c r="N37" s="498"/>
      <c r="O37" s="498"/>
      <c r="P37" s="498"/>
      <c r="Q37" s="498"/>
    </row>
    <row r="38" spans="1:17" ht="12.75" thickBot="1">
      <c r="A38" s="518"/>
      <c r="B38" s="566"/>
      <c r="C38" s="567"/>
      <c r="D38" s="568"/>
      <c r="E38" s="569"/>
      <c r="F38" s="570"/>
      <c r="G38" s="571"/>
      <c r="H38" s="571"/>
      <c r="I38" s="571"/>
      <c r="J38" s="571"/>
      <c r="K38" s="571"/>
      <c r="L38" s="571"/>
      <c r="M38" s="571"/>
      <c r="N38" s="571"/>
      <c r="O38" s="571"/>
      <c r="P38" s="571"/>
      <c r="Q38" s="571"/>
    </row>
    <row r="39" spans="1:17" ht="12">
      <c r="A39" s="518"/>
      <c r="B39" s="572">
        <f>SUM(B26:B37)</f>
        <v>19141771213.43965</v>
      </c>
      <c r="C39" s="573">
        <f>SUM(C26:C37)</f>
        <v>1.0000000000000002</v>
      </c>
      <c r="D39" s="574"/>
      <c r="E39" s="575"/>
      <c r="F39" s="565"/>
      <c r="G39" s="520"/>
      <c r="H39" s="520"/>
      <c r="I39" s="520"/>
      <c r="J39" s="520"/>
      <c r="K39" s="520"/>
      <c r="L39" s="520"/>
      <c r="M39" s="520"/>
      <c r="N39" s="520"/>
      <c r="O39" s="520"/>
      <c r="P39" s="520"/>
      <c r="Q39" s="520"/>
    </row>
    <row r="40" spans="1:17" ht="12.75" thickBot="1">
      <c r="A40" s="518"/>
      <c r="B40" s="576"/>
      <c r="C40" s="577"/>
      <c r="D40" s="574"/>
      <c r="E40" s="575"/>
      <c r="F40" s="565"/>
      <c r="G40" s="546"/>
      <c r="H40" s="546"/>
      <c r="I40" s="546"/>
      <c r="J40" s="546"/>
      <c r="K40" s="278"/>
      <c r="L40" s="549"/>
      <c r="M40" s="550"/>
      <c r="N40" s="550"/>
      <c r="O40" s="578"/>
      <c r="P40" s="552"/>
      <c r="Q40" s="552"/>
    </row>
    <row r="41" spans="1:17" ht="12">
      <c r="A41" s="579"/>
      <c r="B41" s="580"/>
      <c r="C41" s="581"/>
      <c r="D41" s="580"/>
      <c r="E41" s="582"/>
      <c r="F41" s="565"/>
      <c r="G41" s="546"/>
      <c r="H41" s="546"/>
      <c r="I41" s="546"/>
      <c r="J41" s="546"/>
      <c r="K41" s="278"/>
      <c r="L41" s="549"/>
      <c r="M41" s="550"/>
      <c r="N41" s="550"/>
      <c r="O41" s="578"/>
      <c r="P41" s="552"/>
      <c r="Q41" s="552"/>
    </row>
    <row r="42" spans="1:17" ht="12">
      <c r="A42" s="518" t="s">
        <v>256</v>
      </c>
      <c r="B42" s="594">
        <v>245388000</v>
      </c>
      <c r="C42" s="583">
        <f>B42/B39</f>
        <v>0.012819503339780299</v>
      </c>
      <c r="D42" s="574"/>
      <c r="E42" s="575"/>
      <c r="F42" s="520"/>
      <c r="G42" s="520"/>
      <c r="H42" s="520"/>
      <c r="I42" s="520"/>
      <c r="J42" s="520"/>
      <c r="K42" s="520"/>
      <c r="L42" s="520"/>
      <c r="M42" s="520"/>
      <c r="N42" s="520"/>
      <c r="O42" s="520"/>
      <c r="P42" s="520"/>
      <c r="Q42" s="520"/>
    </row>
    <row r="43" spans="1:17" ht="12.75" thickBot="1">
      <c r="A43" s="584"/>
      <c r="B43" s="585"/>
      <c r="C43" s="492"/>
      <c r="D43" s="585"/>
      <c r="E43" s="586"/>
      <c r="F43" s="498"/>
      <c r="G43" s="520"/>
      <c r="H43" s="520"/>
      <c r="I43" s="520"/>
      <c r="J43" s="520"/>
      <c r="K43" s="520"/>
      <c r="L43" s="541"/>
      <c r="M43" s="541"/>
      <c r="N43" s="542"/>
      <c r="O43" s="543"/>
      <c r="P43" s="498"/>
      <c r="Q43" s="544"/>
    </row>
    <row r="44" spans="1:17" ht="12">
      <c r="A44" s="495" t="s">
        <v>257</v>
      </c>
      <c r="B44" s="498"/>
      <c r="C44" s="498"/>
      <c r="D44" s="498"/>
      <c r="E44" s="498"/>
      <c r="F44" s="498"/>
      <c r="G44" s="520"/>
      <c r="H44" s="520"/>
      <c r="I44" s="520"/>
      <c r="J44" s="520"/>
      <c r="K44" s="520"/>
      <c r="L44" s="541"/>
      <c r="M44" s="541"/>
      <c r="N44" s="542"/>
      <c r="O44" s="543"/>
      <c r="P44" s="498"/>
      <c r="Q44" s="544"/>
    </row>
    <row r="45" spans="1:17" ht="12.75" thickBot="1">
      <c r="A45" s="495"/>
      <c r="B45" s="498"/>
      <c r="C45" s="498"/>
      <c r="D45" s="498"/>
      <c r="E45" s="498"/>
      <c r="F45" s="498"/>
      <c r="G45" s="520"/>
      <c r="H45" s="520"/>
      <c r="I45" s="520"/>
      <c r="J45" s="520"/>
      <c r="K45" s="520"/>
      <c r="L45" s="541"/>
      <c r="M45" s="541"/>
      <c r="N45" s="542"/>
      <c r="O45" s="543"/>
      <c r="P45" s="498"/>
      <c r="Q45" s="544"/>
    </row>
    <row r="46" spans="1:17" ht="12">
      <c r="A46" s="554" t="s">
        <v>285</v>
      </c>
      <c r="B46" s="556"/>
      <c r="C46" s="498"/>
      <c r="D46" s="498"/>
      <c r="E46" s="498"/>
      <c r="F46" s="498"/>
      <c r="G46" s="520"/>
      <c r="H46" s="520"/>
      <c r="I46" s="520"/>
      <c r="J46" s="520"/>
      <c r="K46" s="520"/>
      <c r="L46" s="541"/>
      <c r="M46" s="541"/>
      <c r="N46" s="542"/>
      <c r="O46" s="543"/>
      <c r="P46" s="498"/>
      <c r="Q46" s="544"/>
    </row>
    <row r="47" spans="1:17" ht="12.75" thickBot="1">
      <c r="A47" s="557"/>
      <c r="B47" s="560"/>
      <c r="C47" s="495"/>
      <c r="D47" s="495"/>
      <c r="E47" s="495"/>
      <c r="F47" s="495"/>
      <c r="G47" s="495"/>
      <c r="H47" s="495"/>
      <c r="I47" s="495"/>
      <c r="J47" s="495"/>
      <c r="K47" s="495"/>
      <c r="L47" s="495"/>
      <c r="M47" s="495"/>
      <c r="N47" s="495"/>
      <c r="O47" s="495"/>
      <c r="P47" s="495"/>
      <c r="Q47" s="495"/>
    </row>
    <row r="48" spans="1:17" ht="12">
      <c r="A48" s="587" t="s">
        <v>179</v>
      </c>
      <c r="B48" s="588">
        <v>245388000</v>
      </c>
      <c r="C48" s="495"/>
      <c r="D48" s="495"/>
      <c r="E48" s="495"/>
      <c r="F48" s="495"/>
      <c r="G48" s="495"/>
      <c r="H48" s="495"/>
      <c r="I48" s="495"/>
      <c r="J48" s="495"/>
      <c r="K48" s="495"/>
      <c r="L48" s="495"/>
      <c r="M48" s="495"/>
      <c r="N48" s="495"/>
      <c r="O48" s="495"/>
      <c r="P48" s="495"/>
      <c r="Q48" s="495"/>
    </row>
    <row r="49" spans="1:17" ht="12">
      <c r="A49" s="587" t="s">
        <v>180</v>
      </c>
      <c r="B49" s="588">
        <v>0</v>
      </c>
      <c r="C49" s="495"/>
      <c r="D49" s="495"/>
      <c r="E49" s="495"/>
      <c r="F49" s="495"/>
      <c r="G49" s="495"/>
      <c r="H49" s="495"/>
      <c r="I49" s="495"/>
      <c r="J49" s="495"/>
      <c r="K49" s="495"/>
      <c r="L49" s="495"/>
      <c r="M49" s="495"/>
      <c r="N49" s="495"/>
      <c r="O49" s="495"/>
      <c r="P49" s="495"/>
      <c r="Q49" s="495"/>
    </row>
    <row r="50" spans="1:17" ht="12">
      <c r="A50" s="587" t="s">
        <v>181</v>
      </c>
      <c r="B50" s="588">
        <v>0</v>
      </c>
      <c r="C50" s="495"/>
      <c r="D50" s="495"/>
      <c r="E50" s="495"/>
      <c r="F50" s="495"/>
      <c r="G50" s="495"/>
      <c r="H50" s="495"/>
      <c r="I50" s="495"/>
      <c r="J50" s="495"/>
      <c r="K50" s="495"/>
      <c r="L50" s="495"/>
      <c r="M50" s="495"/>
      <c r="N50" s="495"/>
      <c r="O50" s="495"/>
      <c r="P50" s="495"/>
      <c r="Q50" s="495"/>
    </row>
    <row r="51" spans="1:17" ht="12.75" thickBot="1">
      <c r="A51" s="589" t="s">
        <v>182</v>
      </c>
      <c r="B51" s="590">
        <v>245388000</v>
      </c>
      <c r="C51" s="495"/>
      <c r="D51" s="495"/>
      <c r="E51" s="495"/>
      <c r="F51" s="495"/>
      <c r="G51" s="495"/>
      <c r="H51" s="495"/>
      <c r="I51" s="495"/>
      <c r="J51" s="495"/>
      <c r="K51" s="495"/>
      <c r="L51" s="495"/>
      <c r="M51" s="495"/>
      <c r="N51" s="495"/>
      <c r="O51" s="495"/>
      <c r="P51" s="495"/>
      <c r="Q51" s="495"/>
    </row>
    <row r="52" spans="1:17" ht="12.75" thickBot="1">
      <c r="A52" s="499"/>
      <c r="B52" s="499"/>
      <c r="C52" s="495"/>
      <c r="D52" s="495"/>
      <c r="E52" s="495"/>
      <c r="F52" s="495"/>
      <c r="G52" s="495"/>
      <c r="H52" s="495"/>
      <c r="I52" s="495"/>
      <c r="J52" s="495"/>
      <c r="K52" s="495"/>
      <c r="L52" s="495"/>
      <c r="M52" s="495"/>
      <c r="N52" s="495"/>
      <c r="O52" s="495"/>
      <c r="P52" s="495"/>
      <c r="Q52" s="495"/>
    </row>
    <row r="53" spans="1:17" ht="12">
      <c r="A53" s="554" t="s">
        <v>286</v>
      </c>
      <c r="B53" s="502"/>
      <c r="C53" s="495"/>
      <c r="D53" s="495"/>
      <c r="E53" s="495"/>
      <c r="F53" s="495"/>
      <c r="G53" s="495"/>
      <c r="H53" s="495"/>
      <c r="I53" s="495"/>
      <c r="J53" s="495"/>
      <c r="K53" s="495"/>
      <c r="L53" s="495"/>
      <c r="M53" s="495"/>
      <c r="N53" s="495"/>
      <c r="O53" s="495"/>
      <c r="P53" s="495"/>
      <c r="Q53" s="495"/>
    </row>
    <row r="54" spans="1:17" ht="12.75" thickBot="1">
      <c r="A54" s="557"/>
      <c r="B54" s="558"/>
      <c r="C54" s="495"/>
      <c r="D54" s="495"/>
      <c r="E54" s="495"/>
      <c r="F54" s="495"/>
      <c r="G54" s="495"/>
      <c r="H54" s="495"/>
      <c r="I54" s="495"/>
      <c r="J54" s="495"/>
      <c r="K54" s="495"/>
      <c r="L54" s="495"/>
      <c r="M54" s="495"/>
      <c r="N54" s="495"/>
      <c r="O54" s="495"/>
      <c r="P54" s="495"/>
      <c r="Q54" s="495"/>
    </row>
    <row r="55" spans="1:17" ht="12">
      <c r="A55" s="504"/>
      <c r="B55" s="591"/>
      <c r="C55" s="495"/>
      <c r="D55" s="495"/>
      <c r="E55" s="495"/>
      <c r="F55" s="495"/>
      <c r="G55" s="495"/>
      <c r="H55" s="495"/>
      <c r="I55" s="495"/>
      <c r="J55" s="495"/>
      <c r="K55" s="495"/>
      <c r="L55" s="495"/>
      <c r="M55" s="495"/>
      <c r="N55" s="495"/>
      <c r="O55" s="495"/>
      <c r="P55" s="495"/>
      <c r="Q55" s="495"/>
    </row>
    <row r="56" spans="1:17" ht="12.75" thickBot="1">
      <c r="A56" s="592" t="s">
        <v>475</v>
      </c>
      <c r="B56" s="593">
        <v>0.013716932787818603</v>
      </c>
      <c r="C56" s="495"/>
      <c r="D56" s="495"/>
      <c r="E56" s="495"/>
      <c r="F56" s="495"/>
      <c r="G56" s="495"/>
      <c r="H56" s="495"/>
      <c r="I56" s="495"/>
      <c r="J56" s="495"/>
      <c r="K56" s="495"/>
      <c r="L56" s="495"/>
      <c r="M56" s="495"/>
      <c r="N56" s="495"/>
      <c r="O56" s="495"/>
      <c r="P56" s="495"/>
      <c r="Q56" s="495"/>
    </row>
    <row r="57" spans="1:17" ht="12">
      <c r="A57" s="495" t="s">
        <v>260</v>
      </c>
      <c r="B57" s="495"/>
      <c r="C57" s="495"/>
      <c r="D57" s="495"/>
      <c r="E57" s="495"/>
      <c r="F57" s="495"/>
      <c r="G57" s="495"/>
      <c r="H57" s="495"/>
      <c r="I57" s="495"/>
      <c r="J57" s="495"/>
      <c r="K57" s="495"/>
      <c r="L57" s="495"/>
      <c r="M57" s="495"/>
      <c r="N57" s="495"/>
      <c r="O57" s="495"/>
      <c r="P57" s="495"/>
      <c r="Q57" s="495"/>
    </row>
    <row r="58" spans="1:17" ht="12">
      <c r="A58" s="495"/>
      <c r="B58" s="495"/>
      <c r="C58" s="495"/>
      <c r="D58" s="495"/>
      <c r="E58" s="495"/>
      <c r="F58" s="495"/>
      <c r="G58" s="495"/>
      <c r="H58" s="495"/>
      <c r="I58" s="495"/>
      <c r="J58" s="495"/>
      <c r="K58" s="495"/>
      <c r="L58" s="495"/>
      <c r="M58" s="495"/>
      <c r="N58" s="495"/>
      <c r="O58" s="495"/>
      <c r="P58" s="495"/>
      <c r="Q58" s="495"/>
    </row>
    <row r="59" spans="1:17" ht="12">
      <c r="A59" s="495"/>
      <c r="B59" s="495"/>
      <c r="C59" s="495"/>
      <c r="D59" s="495"/>
      <c r="E59" s="495"/>
      <c r="F59" s="495"/>
      <c r="G59" s="495"/>
      <c r="H59" s="495"/>
      <c r="I59" s="495"/>
      <c r="J59" s="495"/>
      <c r="K59" s="495"/>
      <c r="L59" s="495"/>
      <c r="M59" s="495"/>
      <c r="N59" s="495"/>
      <c r="O59" s="495"/>
      <c r="P59" s="495"/>
      <c r="Q59" s="495"/>
    </row>
    <row r="60" spans="1:17" ht="12">
      <c r="A60" s="495"/>
      <c r="B60" s="495"/>
      <c r="C60" s="495"/>
      <c r="D60" s="495"/>
      <c r="E60" s="495"/>
      <c r="F60" s="495"/>
      <c r="G60" s="495"/>
      <c r="H60" s="495"/>
      <c r="I60" s="495"/>
      <c r="J60" s="495"/>
      <c r="K60" s="495"/>
      <c r="L60" s="495"/>
      <c r="M60" s="495"/>
      <c r="N60" s="495"/>
      <c r="O60" s="495"/>
      <c r="P60" s="495"/>
      <c r="Q60" s="495"/>
    </row>
    <row r="61" spans="1:17" ht="12">
      <c r="A61" s="495"/>
      <c r="B61" s="495"/>
      <c r="C61" s="495"/>
      <c r="D61" s="495"/>
      <c r="E61" s="495"/>
      <c r="F61" s="495"/>
      <c r="G61" s="495"/>
      <c r="H61" s="495"/>
      <c r="I61" s="495"/>
      <c r="J61" s="495"/>
      <c r="K61" s="495"/>
      <c r="L61" s="495"/>
      <c r="M61" s="495"/>
      <c r="N61" s="495"/>
      <c r="O61" s="495"/>
      <c r="P61" s="495"/>
      <c r="Q61" s="495"/>
    </row>
    <row r="62" spans="1:17" ht="12">
      <c r="A62" s="495"/>
      <c r="B62" s="495"/>
      <c r="C62" s="495"/>
      <c r="D62" s="495"/>
      <c r="E62" s="495"/>
      <c r="F62" s="495"/>
      <c r="G62" s="495"/>
      <c r="H62" s="495"/>
      <c r="I62" s="495"/>
      <c r="J62" s="495"/>
      <c r="K62" s="495"/>
      <c r="L62" s="495"/>
      <c r="M62" s="495"/>
      <c r="N62" s="495"/>
      <c r="O62" s="495"/>
      <c r="P62" s="495"/>
      <c r="Q62" s="495"/>
    </row>
    <row r="63" spans="1:17" ht="12">
      <c r="A63" s="495"/>
      <c r="B63" s="495"/>
      <c r="C63" s="495"/>
      <c r="D63" s="495"/>
      <c r="E63" s="495"/>
      <c r="F63" s="495"/>
      <c r="G63" s="495"/>
      <c r="H63" s="495"/>
      <c r="I63" s="495"/>
      <c r="J63" s="495"/>
      <c r="K63" s="495"/>
      <c r="L63" s="495"/>
      <c r="M63" s="495"/>
      <c r="N63" s="495"/>
      <c r="O63" s="495"/>
      <c r="P63" s="495"/>
      <c r="Q63" s="495"/>
    </row>
    <row r="64" spans="1:17" ht="12">
      <c r="A64" s="495"/>
      <c r="B64" s="495"/>
      <c r="C64" s="495"/>
      <c r="D64" s="495"/>
      <c r="E64" s="495"/>
      <c r="F64" s="495"/>
      <c r="G64" s="495"/>
      <c r="H64" s="495"/>
      <c r="I64" s="495"/>
      <c r="J64" s="495"/>
      <c r="K64" s="495"/>
      <c r="L64" s="495"/>
      <c r="M64" s="495"/>
      <c r="N64" s="495"/>
      <c r="O64" s="495"/>
      <c r="P64" s="495"/>
      <c r="Q64" s="495"/>
    </row>
  </sheetData>
  <sheetProtection/>
  <mergeCells count="1">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&amp;CLangton Investors' Report - September 2011</oddHeader>
    <oddFooter>&amp;CPage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R64"/>
  <sheetViews>
    <sheetView view="pageLayout" workbookViewId="0" topLeftCell="A10">
      <selection activeCell="A8" sqref="A8:A12"/>
    </sheetView>
  </sheetViews>
  <sheetFormatPr defaultColWidth="9.140625" defaultRowHeight="12"/>
  <cols>
    <col min="1" max="1" width="51.8515625" style="494" customWidth="1"/>
    <col min="2" max="2" width="15.140625" style="494" bestFit="1" customWidth="1"/>
    <col min="3" max="3" width="17.421875" style="494" customWidth="1"/>
    <col min="4" max="4" width="17.7109375" style="494" bestFit="1" customWidth="1"/>
    <col min="5" max="5" width="17.7109375" style="494" customWidth="1"/>
    <col min="6" max="6" width="15.57421875" style="494" customWidth="1"/>
    <col min="7" max="7" width="15.00390625" style="494" customWidth="1"/>
    <col min="8" max="8" width="14.7109375" style="494" bestFit="1" customWidth="1"/>
    <col min="9" max="9" width="15.140625" style="494" bestFit="1" customWidth="1"/>
    <col min="10" max="10" width="13.28125" style="494" bestFit="1" customWidth="1"/>
    <col min="11" max="11" width="6.00390625" style="494" bestFit="1" customWidth="1"/>
    <col min="12" max="12" width="11.7109375" style="494" bestFit="1" customWidth="1"/>
    <col min="13" max="13" width="16.140625" style="494" bestFit="1" customWidth="1"/>
    <col min="14" max="14" width="10.28125" style="494" bestFit="1" customWidth="1"/>
    <col min="15" max="15" width="11.421875" style="494" bestFit="1" customWidth="1"/>
    <col min="16" max="16" width="9.7109375" style="494" customWidth="1"/>
    <col min="17" max="17" width="10.00390625" style="494" customWidth="1"/>
    <col min="18" max="18" width="9.57421875" style="494" bestFit="1" customWidth="1"/>
    <col min="19" max="16384" width="9.140625" style="494" customWidth="1"/>
  </cols>
  <sheetData>
    <row r="2" spans="1:18" ht="12.75" thickBot="1">
      <c r="A2" s="489" t="s">
        <v>129</v>
      </c>
      <c r="B2" s="490"/>
      <c r="C2" s="491"/>
      <c r="D2" s="492"/>
      <c r="E2" s="492"/>
      <c r="F2" s="492"/>
      <c r="G2" s="492"/>
      <c r="H2" s="492"/>
      <c r="I2" s="492"/>
      <c r="J2" s="492"/>
      <c r="K2" s="492"/>
      <c r="L2" s="492"/>
      <c r="M2" s="492"/>
      <c r="N2" s="492"/>
      <c r="O2" s="492"/>
      <c r="P2" s="492"/>
      <c r="Q2" s="493"/>
      <c r="R2" s="493"/>
    </row>
    <row r="3" spans="1:17" ht="12">
      <c r="A3" s="495"/>
      <c r="B3" s="496"/>
      <c r="C3" s="497"/>
      <c r="D3" s="498"/>
      <c r="E3" s="496"/>
      <c r="F3" s="498"/>
      <c r="G3" s="498"/>
      <c r="H3" s="498"/>
      <c r="I3" s="498"/>
      <c r="J3" s="498"/>
      <c r="K3" s="498"/>
      <c r="L3" s="498"/>
      <c r="M3" s="498"/>
      <c r="N3" s="498"/>
      <c r="O3" s="498"/>
      <c r="P3" s="498"/>
      <c r="Q3" s="498"/>
    </row>
    <row r="4" spans="1:17" ht="12">
      <c r="A4" s="499" t="s">
        <v>130</v>
      </c>
      <c r="B4" s="500">
        <v>40463</v>
      </c>
      <c r="C4" s="498"/>
      <c r="D4" s="595" t="s">
        <v>161</v>
      </c>
      <c r="E4" s="498"/>
      <c r="F4" s="498"/>
      <c r="G4" s="498"/>
      <c r="H4" s="498"/>
      <c r="I4" s="498"/>
      <c r="J4" s="498"/>
      <c r="K4" s="498"/>
      <c r="L4" s="498"/>
      <c r="M4" s="498"/>
      <c r="N4" s="498"/>
      <c r="O4" s="498"/>
      <c r="P4" s="498"/>
      <c r="Q4" s="498"/>
    </row>
    <row r="5" spans="1:17" ht="12.75" thickBot="1">
      <c r="A5" s="501"/>
      <c r="B5" s="501"/>
      <c r="C5" s="501"/>
      <c r="D5" s="495"/>
      <c r="E5" s="501"/>
      <c r="F5" s="501"/>
      <c r="G5" s="501"/>
      <c r="H5" s="501"/>
      <c r="I5" s="501"/>
      <c r="J5" s="501"/>
      <c r="K5" s="501"/>
      <c r="L5" s="501"/>
      <c r="M5" s="501"/>
      <c r="N5" s="501"/>
      <c r="O5" s="501"/>
      <c r="P5" s="501"/>
      <c r="Q5" s="501"/>
    </row>
    <row r="6" spans="1:18" ht="36.75" thickBot="1">
      <c r="A6" s="502" t="s">
        <v>162</v>
      </c>
      <c r="B6" s="502" t="s">
        <v>131</v>
      </c>
      <c r="C6" s="503" t="s">
        <v>524</v>
      </c>
      <c r="D6" s="503" t="s">
        <v>525</v>
      </c>
      <c r="E6" s="502" t="s">
        <v>132</v>
      </c>
      <c r="F6" s="502" t="s">
        <v>133</v>
      </c>
      <c r="G6" s="502" t="s">
        <v>134</v>
      </c>
      <c r="H6" s="502" t="s">
        <v>135</v>
      </c>
      <c r="I6" s="502" t="s">
        <v>136</v>
      </c>
      <c r="J6" s="502" t="s">
        <v>137</v>
      </c>
      <c r="K6" s="502" t="s">
        <v>138</v>
      </c>
      <c r="L6" s="502" t="s">
        <v>139</v>
      </c>
      <c r="M6" s="502" t="s">
        <v>140</v>
      </c>
      <c r="N6" s="502" t="s">
        <v>141</v>
      </c>
      <c r="O6" s="502" t="s">
        <v>142</v>
      </c>
      <c r="P6" s="502" t="s">
        <v>143</v>
      </c>
      <c r="Q6" s="502" t="s">
        <v>144</v>
      </c>
      <c r="R6" s="502" t="s">
        <v>205</v>
      </c>
    </row>
    <row r="7" spans="1:18" ht="12">
      <c r="A7" s="504"/>
      <c r="B7" s="505"/>
      <c r="C7" s="505"/>
      <c r="D7" s="506"/>
      <c r="E7" s="505"/>
      <c r="F7" s="506"/>
      <c r="G7" s="507"/>
      <c r="H7" s="508"/>
      <c r="I7" s="509"/>
      <c r="J7" s="510"/>
      <c r="K7" s="511"/>
      <c r="L7" s="512"/>
      <c r="M7" s="513"/>
      <c r="N7" s="512"/>
      <c r="O7" s="514"/>
      <c r="P7" s="515"/>
      <c r="Q7" s="516"/>
      <c r="R7" s="517"/>
    </row>
    <row r="8" spans="1:18" ht="12">
      <c r="A8" s="715" t="s">
        <v>145</v>
      </c>
      <c r="B8" s="519" t="s">
        <v>287</v>
      </c>
      <c r="C8" s="519" t="s">
        <v>146</v>
      </c>
      <c r="D8" s="520" t="s">
        <v>146</v>
      </c>
      <c r="E8" s="519" t="s">
        <v>147</v>
      </c>
      <c r="F8" s="520">
        <v>0.631</v>
      </c>
      <c r="G8" s="521">
        <v>1600000000</v>
      </c>
      <c r="H8" s="522">
        <f>-G8</f>
        <v>-1600000000</v>
      </c>
      <c r="I8" s="521">
        <f>SUM(G8:H8)</f>
        <v>0</v>
      </c>
      <c r="J8" s="523" t="s">
        <v>149</v>
      </c>
      <c r="K8" s="524">
        <v>0.014</v>
      </c>
      <c r="L8" s="531" t="s">
        <v>473</v>
      </c>
      <c r="M8" s="531" t="s">
        <v>473</v>
      </c>
      <c r="N8" s="531" t="s">
        <v>473</v>
      </c>
      <c r="O8" s="531" t="s">
        <v>473</v>
      </c>
      <c r="P8" s="527">
        <v>41791</v>
      </c>
      <c r="Q8" s="528">
        <v>56584</v>
      </c>
      <c r="R8" s="529" t="s">
        <v>206</v>
      </c>
    </row>
    <row r="9" spans="1:18" ht="12">
      <c r="A9" s="715" t="s">
        <v>148</v>
      </c>
      <c r="B9" s="519" t="s">
        <v>288</v>
      </c>
      <c r="C9" s="519" t="s">
        <v>146</v>
      </c>
      <c r="D9" s="520" t="s">
        <v>146</v>
      </c>
      <c r="E9" s="519" t="s">
        <v>147</v>
      </c>
      <c r="F9" s="520">
        <v>0.631</v>
      </c>
      <c r="G9" s="521">
        <v>5400000000</v>
      </c>
      <c r="H9" s="522">
        <v>0</v>
      </c>
      <c r="I9" s="521">
        <f>SUM(G9:H9)</f>
        <v>5400000000</v>
      </c>
      <c r="J9" s="523" t="s">
        <v>149</v>
      </c>
      <c r="K9" s="524">
        <v>0.01</v>
      </c>
      <c r="L9" s="530">
        <f>(VLOOKUP(J9,'[2]Rates'!$A$2:$B$5,2,FALSE)+K9)</f>
        <v>0.0135022</v>
      </c>
      <c r="M9" s="531" t="s">
        <v>474</v>
      </c>
      <c r="N9" s="532">
        <v>40896</v>
      </c>
      <c r="O9" s="533">
        <v>18430503</v>
      </c>
      <c r="P9" s="527">
        <v>42248</v>
      </c>
      <c r="Q9" s="528">
        <v>56584</v>
      </c>
      <c r="R9" s="529" t="s">
        <v>206</v>
      </c>
    </row>
    <row r="10" spans="1:18" ht="12">
      <c r="A10" s="715" t="s">
        <v>150</v>
      </c>
      <c r="B10" s="519" t="s">
        <v>289</v>
      </c>
      <c r="C10" s="519" t="s">
        <v>146</v>
      </c>
      <c r="D10" s="520" t="s">
        <v>146</v>
      </c>
      <c r="E10" s="519" t="s">
        <v>151</v>
      </c>
      <c r="F10" s="520">
        <v>0.874</v>
      </c>
      <c r="G10" s="521">
        <v>1100000000</v>
      </c>
      <c r="H10" s="522">
        <v>0</v>
      </c>
      <c r="I10" s="521">
        <f>SUM(G10:H10)</f>
        <v>1100000000</v>
      </c>
      <c r="J10" s="523" t="s">
        <v>152</v>
      </c>
      <c r="K10" s="524">
        <v>0.01</v>
      </c>
      <c r="L10" s="530">
        <f>(VLOOKUP(J10,'[2]Rates'!$A$2:$B$5,2,FALSE)+K10)</f>
        <v>0.02531</v>
      </c>
      <c r="M10" s="531" t="s">
        <v>474</v>
      </c>
      <c r="N10" s="532">
        <v>40896</v>
      </c>
      <c r="O10" s="533">
        <v>7037586.111111</v>
      </c>
      <c r="P10" s="527">
        <v>41609</v>
      </c>
      <c r="Q10" s="528">
        <v>56584</v>
      </c>
      <c r="R10" s="529" t="s">
        <v>290</v>
      </c>
    </row>
    <row r="11" spans="1:18" ht="12">
      <c r="A11" s="715" t="s">
        <v>153</v>
      </c>
      <c r="B11" s="519" t="s">
        <v>291</v>
      </c>
      <c r="C11" s="519" t="s">
        <v>146</v>
      </c>
      <c r="D11" s="520" t="s">
        <v>146</v>
      </c>
      <c r="E11" s="519" t="s">
        <v>154</v>
      </c>
      <c r="F11" s="520" t="s">
        <v>240</v>
      </c>
      <c r="G11" s="521">
        <v>300000000</v>
      </c>
      <c r="H11" s="522">
        <v>0</v>
      </c>
      <c r="I11" s="521">
        <f>SUM(G11:H11)</f>
        <v>300000000</v>
      </c>
      <c r="J11" s="523" t="s">
        <v>155</v>
      </c>
      <c r="K11" s="524">
        <v>0.01</v>
      </c>
      <c r="L11" s="530">
        <f>(VLOOKUP(J11,'[2]Rates'!$A$2:$B$5,2,FALSE)+K11)</f>
        <v>0.0192188</v>
      </c>
      <c r="M11" s="531" t="s">
        <v>474</v>
      </c>
      <c r="N11" s="532">
        <v>40896</v>
      </c>
      <c r="O11" s="533">
        <v>1437460.931507</v>
      </c>
      <c r="P11" s="527">
        <v>42430</v>
      </c>
      <c r="Q11" s="528">
        <v>56584</v>
      </c>
      <c r="R11" s="529" t="s">
        <v>290</v>
      </c>
    </row>
    <row r="12" spans="1:18" ht="12">
      <c r="A12" s="715" t="s">
        <v>159</v>
      </c>
      <c r="B12" s="519" t="s">
        <v>292</v>
      </c>
      <c r="C12" s="519" t="s">
        <v>276</v>
      </c>
      <c r="D12" s="520" t="s">
        <v>276</v>
      </c>
      <c r="E12" s="519" t="s">
        <v>154</v>
      </c>
      <c r="F12" s="520" t="s">
        <v>240</v>
      </c>
      <c r="G12" s="521">
        <v>1040979000</v>
      </c>
      <c r="H12" s="522">
        <v>0</v>
      </c>
      <c r="I12" s="521">
        <f>SUM(G12:H12)</f>
        <v>1040979000</v>
      </c>
      <c r="J12" s="523" t="s">
        <v>155</v>
      </c>
      <c r="K12" s="524">
        <v>0.009</v>
      </c>
      <c r="L12" s="530">
        <f>(VLOOKUP(J12,'[2]Rates'!$A$2:$B$5,2,FALSE)+K12)</f>
        <v>0.0182188</v>
      </c>
      <c r="M12" s="531" t="s">
        <v>474</v>
      </c>
      <c r="N12" s="532">
        <v>40896</v>
      </c>
      <c r="O12" s="533">
        <v>4728357.059379</v>
      </c>
      <c r="P12" s="527">
        <v>42430</v>
      </c>
      <c r="Q12" s="528">
        <v>56584</v>
      </c>
      <c r="R12" s="529" t="s">
        <v>290</v>
      </c>
    </row>
    <row r="13" spans="1:18" ht="12.75" thickBot="1">
      <c r="A13" s="534"/>
      <c r="B13" s="535"/>
      <c r="C13" s="535"/>
      <c r="D13" s="536"/>
      <c r="E13" s="535"/>
      <c r="F13" s="536"/>
      <c r="G13" s="535"/>
      <c r="H13" s="536"/>
      <c r="I13" s="535"/>
      <c r="J13" s="536"/>
      <c r="K13" s="535"/>
      <c r="L13" s="536"/>
      <c r="M13" s="535"/>
      <c r="N13" s="536"/>
      <c r="O13" s="537"/>
      <c r="P13" s="536"/>
      <c r="Q13" s="535"/>
      <c r="R13" s="538"/>
    </row>
    <row r="14" spans="1:17" ht="12">
      <c r="A14" s="539" t="s">
        <v>208</v>
      </c>
      <c r="B14" s="498"/>
      <c r="C14" s="498"/>
      <c r="D14" s="498"/>
      <c r="E14" s="498"/>
      <c r="F14" s="540"/>
      <c r="G14" s="520"/>
      <c r="H14" s="520"/>
      <c r="I14" s="520"/>
      <c r="J14" s="520"/>
      <c r="K14" s="520"/>
      <c r="L14" s="541"/>
      <c r="M14" s="541"/>
      <c r="N14" s="542"/>
      <c r="O14" s="543"/>
      <c r="P14" s="498"/>
      <c r="Q14" s="544"/>
    </row>
    <row r="15" spans="1:17" ht="12.75" thickBot="1">
      <c r="A15" s="495"/>
      <c r="B15" s="520"/>
      <c r="C15" s="520"/>
      <c r="D15" s="520"/>
      <c r="E15" s="520"/>
      <c r="F15" s="545"/>
      <c r="G15" s="546"/>
      <c r="H15" s="547"/>
      <c r="I15" s="547"/>
      <c r="J15" s="548"/>
      <c r="K15" s="278"/>
      <c r="L15" s="549"/>
      <c r="M15" s="550"/>
      <c r="N15" s="551"/>
      <c r="O15" s="527"/>
      <c r="P15" s="552"/>
      <c r="Q15" s="553"/>
    </row>
    <row r="16" spans="1:17" ht="12">
      <c r="A16" s="554" t="s">
        <v>293</v>
      </c>
      <c r="B16" s="502" t="s">
        <v>33</v>
      </c>
      <c r="C16" s="555" t="s">
        <v>167</v>
      </c>
      <c r="D16" s="502" t="s">
        <v>168</v>
      </c>
      <c r="E16" s="556" t="s">
        <v>169</v>
      </c>
      <c r="F16" s="545"/>
      <c r="G16" s="546"/>
      <c r="H16" s="547"/>
      <c r="I16" s="547"/>
      <c r="J16" s="548"/>
      <c r="K16" s="278"/>
      <c r="L16" s="549"/>
      <c r="M16" s="550"/>
      <c r="N16" s="551"/>
      <c r="O16" s="527"/>
      <c r="P16" s="552"/>
      <c r="Q16" s="553"/>
    </row>
    <row r="17" spans="1:17" ht="12.75" thickBot="1">
      <c r="A17" s="557"/>
      <c r="B17" s="558" t="s">
        <v>29</v>
      </c>
      <c r="C17" s="559"/>
      <c r="D17" s="558" t="s">
        <v>170</v>
      </c>
      <c r="E17" s="560" t="s">
        <v>171</v>
      </c>
      <c r="F17" s="545"/>
      <c r="G17" s="546"/>
      <c r="H17" s="547"/>
      <c r="I17" s="547"/>
      <c r="J17" s="548"/>
      <c r="K17" s="278"/>
      <c r="L17" s="549"/>
      <c r="M17" s="550"/>
      <c r="N17" s="551"/>
      <c r="O17" s="527"/>
      <c r="P17" s="552"/>
      <c r="Q17" s="553"/>
    </row>
    <row r="18" spans="1:17" ht="12">
      <c r="A18" s="518"/>
      <c r="B18" s="519"/>
      <c r="C18" s="520"/>
      <c r="D18" s="519"/>
      <c r="E18" s="561"/>
      <c r="F18" s="545"/>
      <c r="G18" s="546"/>
      <c r="H18" s="547"/>
      <c r="I18" s="547"/>
      <c r="J18" s="548"/>
      <c r="K18" s="278"/>
      <c r="L18" s="549"/>
      <c r="M18" s="550"/>
      <c r="N18" s="551"/>
      <c r="O18" s="527"/>
      <c r="P18" s="552"/>
      <c r="Q18" s="553"/>
    </row>
    <row r="19" spans="1:17" ht="12">
      <c r="A19" s="518" t="s">
        <v>249</v>
      </c>
      <c r="B19" s="521">
        <f>'[2]GBP CashFlows'!AN19</f>
        <v>0</v>
      </c>
      <c r="C19" s="562">
        <f>B19/$B$25</f>
        <v>0</v>
      </c>
      <c r="D19" s="563">
        <f>$B$23/$B$25</f>
        <v>0.18239842697557074</v>
      </c>
      <c r="E19" s="564">
        <f>D19+$C$28</f>
        <v>0.20605112665292474</v>
      </c>
      <c r="F19" s="565"/>
      <c r="G19" s="546"/>
      <c r="H19" s="546"/>
      <c r="I19" s="546"/>
      <c r="J19" s="546"/>
      <c r="K19" s="278"/>
      <c r="L19" s="549"/>
      <c r="M19" s="550"/>
      <c r="N19" s="550"/>
      <c r="O19" s="546"/>
      <c r="P19" s="552"/>
      <c r="Q19" s="552"/>
    </row>
    <row r="20" spans="1:17" ht="12">
      <c r="A20" s="518" t="s">
        <v>250</v>
      </c>
      <c r="B20" s="521">
        <f>'[2]GBP CashFlows'!AO19</f>
        <v>3404791929.382093</v>
      </c>
      <c r="C20" s="562">
        <f>B20/$B$25</f>
        <v>0.5965813835806604</v>
      </c>
      <c r="D20" s="563">
        <f>$B$23/$B$25</f>
        <v>0.18239842697557074</v>
      </c>
      <c r="E20" s="564">
        <f>D20+$C$28</f>
        <v>0.20605112665292474</v>
      </c>
      <c r="F20" s="540"/>
      <c r="G20" s="546"/>
      <c r="H20" s="546"/>
      <c r="I20" s="546"/>
      <c r="J20" s="546"/>
      <c r="K20" s="278"/>
      <c r="L20" s="549"/>
      <c r="M20" s="550"/>
      <c r="N20" s="550"/>
      <c r="O20" s="546"/>
      <c r="P20" s="552"/>
      <c r="Q20" s="552"/>
    </row>
    <row r="21" spans="1:17" ht="12">
      <c r="A21" s="518" t="s">
        <v>251</v>
      </c>
      <c r="B21" s="521">
        <f>'[2]GBP CashFlows'!AP19</f>
        <v>961400000</v>
      </c>
      <c r="C21" s="562">
        <f>B21/$B$25</f>
        <v>0.16845474086827278</v>
      </c>
      <c r="D21" s="563">
        <f>$B$23/$B$25</f>
        <v>0.18239842697557074</v>
      </c>
      <c r="E21" s="564">
        <f>D21+$C$28</f>
        <v>0.20605112665292474</v>
      </c>
      <c r="F21" s="540"/>
      <c r="G21" s="546"/>
      <c r="H21" s="546"/>
      <c r="I21" s="546"/>
      <c r="J21" s="546"/>
      <c r="K21" s="278"/>
      <c r="L21" s="549"/>
      <c r="M21" s="550"/>
      <c r="N21" s="550"/>
      <c r="O21" s="546"/>
      <c r="P21" s="552"/>
      <c r="Q21" s="552"/>
    </row>
    <row r="22" spans="1:17" ht="12">
      <c r="A22" s="518" t="s">
        <v>252</v>
      </c>
      <c r="B22" s="521">
        <f>'[2]GBP CashFlows'!AQ19</f>
        <v>300000000</v>
      </c>
      <c r="C22" s="562">
        <f>B22/$B$25</f>
        <v>0.05256544857549597</v>
      </c>
      <c r="D22" s="563">
        <f>$B$23/$B$25</f>
        <v>0.18239842697557074</v>
      </c>
      <c r="E22" s="564">
        <f>D22+$C$28</f>
        <v>0.20605112665292474</v>
      </c>
      <c r="F22" s="565"/>
      <c r="G22" s="520"/>
      <c r="H22" s="520"/>
      <c r="I22" s="520"/>
      <c r="J22" s="520"/>
      <c r="K22" s="520"/>
      <c r="L22" s="520"/>
      <c r="M22" s="520"/>
      <c r="N22" s="520"/>
      <c r="O22" s="520"/>
      <c r="P22" s="520"/>
      <c r="Q22" s="520"/>
    </row>
    <row r="23" spans="1:17" ht="12">
      <c r="A23" s="518" t="s">
        <v>172</v>
      </c>
      <c r="B23" s="521">
        <f>'[2]GBP CashFlows'!AR19</f>
        <v>1040979000</v>
      </c>
      <c r="C23" s="562">
        <f>B23/$B$25</f>
        <v>0.18239842697557074</v>
      </c>
      <c r="D23" s="563">
        <v>0</v>
      </c>
      <c r="E23" s="564">
        <v>0</v>
      </c>
      <c r="F23" s="540"/>
      <c r="G23" s="520"/>
      <c r="H23" s="520"/>
      <c r="I23" s="520"/>
      <c r="J23" s="520"/>
      <c r="K23" s="520"/>
      <c r="L23" s="520"/>
      <c r="M23" s="520"/>
      <c r="N23" s="520"/>
      <c r="O23" s="520"/>
      <c r="P23" s="520"/>
      <c r="Q23" s="520"/>
    </row>
    <row r="24" spans="1:17" ht="12.75" thickBot="1">
      <c r="A24" s="518"/>
      <c r="B24" s="566"/>
      <c r="C24" s="567"/>
      <c r="D24" s="568"/>
      <c r="E24" s="569"/>
      <c r="F24" s="570"/>
      <c r="G24" s="571"/>
      <c r="H24" s="571"/>
      <c r="I24" s="571"/>
      <c r="J24" s="571"/>
      <c r="K24" s="571"/>
      <c r="L24" s="571"/>
      <c r="M24" s="571"/>
      <c r="N24" s="571"/>
      <c r="O24" s="571"/>
      <c r="P24" s="571"/>
      <c r="Q24" s="571"/>
    </row>
    <row r="25" spans="1:17" ht="12">
      <c r="A25" s="518"/>
      <c r="B25" s="572">
        <f>SUM(B19:B23)</f>
        <v>5707170929.382093</v>
      </c>
      <c r="C25" s="573">
        <v>1</v>
      </c>
      <c r="D25" s="574"/>
      <c r="E25" s="575"/>
      <c r="F25" s="565"/>
      <c r="G25" s="520"/>
      <c r="H25" s="520"/>
      <c r="I25" s="520"/>
      <c r="J25" s="520"/>
      <c r="K25" s="520"/>
      <c r="L25" s="520"/>
      <c r="M25" s="520"/>
      <c r="N25" s="520"/>
      <c r="O25" s="520"/>
      <c r="P25" s="520"/>
      <c r="Q25" s="520"/>
    </row>
    <row r="26" spans="1:17" ht="12.75" thickBot="1">
      <c r="A26" s="518"/>
      <c r="B26" s="576"/>
      <c r="C26" s="577"/>
      <c r="D26" s="574"/>
      <c r="E26" s="575"/>
      <c r="F26" s="565"/>
      <c r="G26" s="546"/>
      <c r="H26" s="546"/>
      <c r="I26" s="546"/>
      <c r="J26" s="546"/>
      <c r="K26" s="278"/>
      <c r="L26" s="549"/>
      <c r="M26" s="550"/>
      <c r="N26" s="550"/>
      <c r="O26" s="578"/>
      <c r="P26" s="552"/>
      <c r="Q26" s="552"/>
    </row>
    <row r="27" spans="1:17" ht="12">
      <c r="A27" s="579"/>
      <c r="B27" s="580"/>
      <c r="C27" s="581"/>
      <c r="D27" s="580"/>
      <c r="E27" s="582"/>
      <c r="F27" s="565"/>
      <c r="G27" s="546"/>
      <c r="H27" s="546"/>
      <c r="I27" s="546"/>
      <c r="J27" s="546"/>
      <c r="K27" s="278"/>
      <c r="L27" s="549"/>
      <c r="M27" s="550"/>
      <c r="N27" s="550"/>
      <c r="O27" s="578"/>
      <c r="P27" s="552"/>
      <c r="Q27" s="552"/>
    </row>
    <row r="28" spans="1:17" ht="12">
      <c r="A28" s="518" t="s">
        <v>256</v>
      </c>
      <c r="B28" s="521">
        <v>134990000</v>
      </c>
      <c r="C28" s="562">
        <f>B28/B25</f>
        <v>0.023652699677354005</v>
      </c>
      <c r="D28" s="574"/>
      <c r="E28" s="575"/>
      <c r="F28" s="520"/>
      <c r="G28" s="520"/>
      <c r="H28" s="520"/>
      <c r="I28" s="520"/>
      <c r="J28" s="520"/>
      <c r="K28" s="520"/>
      <c r="L28" s="520"/>
      <c r="M28" s="520"/>
      <c r="N28" s="520"/>
      <c r="O28" s="520"/>
      <c r="P28" s="520"/>
      <c r="Q28" s="520"/>
    </row>
    <row r="29" spans="1:17" ht="12.75" thickBot="1">
      <c r="A29" s="584"/>
      <c r="B29" s="585"/>
      <c r="C29" s="492"/>
      <c r="D29" s="585"/>
      <c r="E29" s="586"/>
      <c r="F29" s="498"/>
      <c r="G29" s="520"/>
      <c r="H29" s="520"/>
      <c r="I29" s="520"/>
      <c r="J29" s="520"/>
      <c r="K29" s="520"/>
      <c r="L29" s="541"/>
      <c r="M29" s="541"/>
      <c r="N29" s="542"/>
      <c r="O29" s="543"/>
      <c r="P29" s="498"/>
      <c r="Q29" s="544"/>
    </row>
    <row r="30" spans="1:17" ht="12">
      <c r="A30" s="495" t="s">
        <v>257</v>
      </c>
      <c r="B30" s="498"/>
      <c r="C30" s="498"/>
      <c r="D30" s="498"/>
      <c r="E30" s="498"/>
      <c r="F30" s="498"/>
      <c r="G30" s="520"/>
      <c r="H30" s="520"/>
      <c r="I30" s="520"/>
      <c r="J30" s="520"/>
      <c r="K30" s="520"/>
      <c r="L30" s="541"/>
      <c r="M30" s="541"/>
      <c r="N30" s="542"/>
      <c r="O30" s="543"/>
      <c r="P30" s="498"/>
      <c r="Q30" s="544"/>
    </row>
    <row r="31" spans="1:17" ht="12.75" thickBot="1">
      <c r="A31" s="495"/>
      <c r="B31" s="498"/>
      <c r="C31" s="498"/>
      <c r="D31" s="498"/>
      <c r="E31" s="498"/>
      <c r="F31" s="498"/>
      <c r="G31" s="520"/>
      <c r="H31" s="520"/>
      <c r="I31" s="520"/>
      <c r="J31" s="520"/>
      <c r="K31" s="520"/>
      <c r="L31" s="541"/>
      <c r="M31" s="541"/>
      <c r="N31" s="542"/>
      <c r="O31" s="543"/>
      <c r="P31" s="498"/>
      <c r="Q31" s="544"/>
    </row>
    <row r="32" spans="1:17" ht="12">
      <c r="A32" s="554" t="s">
        <v>294</v>
      </c>
      <c r="B32" s="556"/>
      <c r="C32" s="498"/>
      <c r="D32" s="498"/>
      <c r="E32" s="498"/>
      <c r="F32" s="498"/>
      <c r="G32" s="520"/>
      <c r="H32" s="520"/>
      <c r="I32" s="520"/>
      <c r="J32" s="520"/>
      <c r="K32" s="520"/>
      <c r="L32" s="541"/>
      <c r="M32" s="541"/>
      <c r="N32" s="542"/>
      <c r="O32" s="543"/>
      <c r="P32" s="498"/>
      <c r="Q32" s="544"/>
    </row>
    <row r="33" spans="1:17" ht="12.75" thickBot="1">
      <c r="A33" s="557"/>
      <c r="B33" s="560"/>
      <c r="C33" s="495"/>
      <c r="D33" s="495"/>
      <c r="E33" s="495"/>
      <c r="F33" s="495"/>
      <c r="G33" s="495"/>
      <c r="H33" s="495"/>
      <c r="I33" s="495"/>
      <c r="J33" s="495"/>
      <c r="K33" s="495"/>
      <c r="L33" s="495"/>
      <c r="M33" s="495"/>
      <c r="N33" s="495"/>
      <c r="O33" s="495"/>
      <c r="P33" s="495"/>
      <c r="Q33" s="495"/>
    </row>
    <row r="34" spans="1:17" ht="12">
      <c r="A34" s="587" t="s">
        <v>179</v>
      </c>
      <c r="B34" s="596">
        <v>134990000</v>
      </c>
      <c r="C34" s="495"/>
      <c r="D34" s="495"/>
      <c r="E34" s="495"/>
      <c r="F34" s="495"/>
      <c r="G34" s="495"/>
      <c r="H34" s="495"/>
      <c r="I34" s="495"/>
      <c r="J34" s="495"/>
      <c r="K34" s="495"/>
      <c r="L34" s="495"/>
      <c r="M34" s="495"/>
      <c r="N34" s="495"/>
      <c r="O34" s="495"/>
      <c r="P34" s="495"/>
      <c r="Q34" s="495"/>
    </row>
    <row r="35" spans="1:17" ht="12">
      <c r="A35" s="587" t="s">
        <v>180</v>
      </c>
      <c r="B35" s="596">
        <v>0</v>
      </c>
      <c r="C35" s="495"/>
      <c r="D35" s="495"/>
      <c r="E35" s="495"/>
      <c r="F35" s="495"/>
      <c r="G35" s="495"/>
      <c r="H35" s="495"/>
      <c r="I35" s="495"/>
      <c r="J35" s="495"/>
      <c r="K35" s="495"/>
      <c r="L35" s="495"/>
      <c r="M35" s="495"/>
      <c r="N35" s="495"/>
      <c r="O35" s="495"/>
      <c r="P35" s="495"/>
      <c r="Q35" s="495"/>
    </row>
    <row r="36" spans="1:17" ht="12">
      <c r="A36" s="587" t="s">
        <v>181</v>
      </c>
      <c r="B36" s="596">
        <v>0</v>
      </c>
      <c r="C36" s="495"/>
      <c r="D36" s="495"/>
      <c r="E36" s="495"/>
      <c r="F36" s="495"/>
      <c r="G36" s="495"/>
      <c r="H36" s="495"/>
      <c r="I36" s="495"/>
      <c r="J36" s="495"/>
      <c r="K36" s="495"/>
      <c r="L36" s="495"/>
      <c r="M36" s="495"/>
      <c r="N36" s="495"/>
      <c r="O36" s="495"/>
      <c r="P36" s="495"/>
      <c r="Q36" s="495"/>
    </row>
    <row r="37" spans="1:17" ht="12.75" thickBot="1">
      <c r="A37" s="589" t="s">
        <v>182</v>
      </c>
      <c r="B37" s="597">
        <v>134990000</v>
      </c>
      <c r="C37" s="495"/>
      <c r="D37" s="495"/>
      <c r="E37" s="495"/>
      <c r="F37" s="495"/>
      <c r="G37" s="495"/>
      <c r="H37" s="495"/>
      <c r="I37" s="495"/>
      <c r="J37" s="495"/>
      <c r="K37" s="495"/>
      <c r="L37" s="495"/>
      <c r="M37" s="495"/>
      <c r="N37" s="495"/>
      <c r="O37" s="495"/>
      <c r="P37" s="495"/>
      <c r="Q37" s="495"/>
    </row>
    <row r="38" spans="1:17" ht="12.75" thickBot="1">
      <c r="A38" s="499"/>
      <c r="B38" s="499"/>
      <c r="C38" s="495"/>
      <c r="D38" s="495"/>
      <c r="E38" s="495"/>
      <c r="F38" s="495"/>
      <c r="G38" s="495"/>
      <c r="H38" s="495"/>
      <c r="I38" s="495"/>
      <c r="J38" s="495"/>
      <c r="K38" s="495"/>
      <c r="L38" s="495"/>
      <c r="M38" s="495"/>
      <c r="N38" s="495"/>
      <c r="O38" s="495"/>
      <c r="P38" s="495"/>
      <c r="Q38" s="495"/>
    </row>
    <row r="39" spans="1:17" ht="12">
      <c r="A39" s="554" t="s">
        <v>295</v>
      </c>
      <c r="B39" s="502"/>
      <c r="C39" s="495"/>
      <c r="D39" s="495"/>
      <c r="E39" s="495"/>
      <c r="F39" s="495"/>
      <c r="G39" s="495"/>
      <c r="H39" s="495"/>
      <c r="I39" s="495"/>
      <c r="J39" s="495"/>
      <c r="K39" s="495"/>
      <c r="L39" s="495"/>
      <c r="M39" s="495"/>
      <c r="N39" s="495"/>
      <c r="O39" s="495"/>
      <c r="P39" s="495"/>
      <c r="Q39" s="495"/>
    </row>
    <row r="40" spans="1:17" ht="12.75" thickBot="1">
      <c r="A40" s="557"/>
      <c r="B40" s="558"/>
      <c r="C40" s="495"/>
      <c r="D40" s="495"/>
      <c r="E40" s="495"/>
      <c r="F40" s="495"/>
      <c r="G40" s="495"/>
      <c r="H40" s="495"/>
      <c r="I40" s="495"/>
      <c r="J40" s="495"/>
      <c r="K40" s="495"/>
      <c r="L40" s="495"/>
      <c r="M40" s="495"/>
      <c r="N40" s="495"/>
      <c r="O40" s="495"/>
      <c r="P40" s="495"/>
      <c r="Q40" s="495"/>
    </row>
    <row r="41" spans="1:17" ht="12">
      <c r="A41" s="504"/>
      <c r="B41" s="591"/>
      <c r="C41" s="495"/>
      <c r="D41" s="495"/>
      <c r="E41" s="495"/>
      <c r="F41" s="495"/>
      <c r="G41" s="495"/>
      <c r="H41" s="495"/>
      <c r="I41" s="495"/>
      <c r="J41" s="495"/>
      <c r="K41" s="495"/>
      <c r="L41" s="495"/>
      <c r="M41" s="495"/>
      <c r="N41" s="495"/>
      <c r="O41" s="495"/>
      <c r="P41" s="495"/>
      <c r="Q41" s="495"/>
    </row>
    <row r="42" spans="1:17" ht="12.75" thickBot="1">
      <c r="A42" s="592" t="s">
        <v>475</v>
      </c>
      <c r="B42" s="593">
        <v>0.03255608926633724</v>
      </c>
      <c r="C42" s="495"/>
      <c r="D42" s="495"/>
      <c r="E42" s="495"/>
      <c r="F42" s="495"/>
      <c r="G42" s="495"/>
      <c r="H42" s="495"/>
      <c r="I42" s="495"/>
      <c r="J42" s="495"/>
      <c r="K42" s="495"/>
      <c r="L42" s="495"/>
      <c r="M42" s="495"/>
      <c r="N42" s="495"/>
      <c r="O42" s="495"/>
      <c r="P42" s="495"/>
      <c r="Q42" s="495"/>
    </row>
    <row r="43" spans="1:17" ht="12">
      <c r="A43" s="495" t="s">
        <v>260</v>
      </c>
      <c r="B43" s="495"/>
      <c r="C43" s="495"/>
      <c r="D43" s="495"/>
      <c r="E43" s="495"/>
      <c r="F43" s="495"/>
      <c r="G43" s="495"/>
      <c r="H43" s="495"/>
      <c r="I43" s="495"/>
      <c r="J43" s="495"/>
      <c r="K43" s="495"/>
      <c r="L43" s="495"/>
      <c r="M43" s="495"/>
      <c r="N43" s="495"/>
      <c r="O43" s="495"/>
      <c r="P43" s="495"/>
      <c r="Q43" s="495"/>
    </row>
    <row r="44" spans="1:17" ht="12">
      <c r="A44" s="495"/>
      <c r="B44" s="495"/>
      <c r="C44" s="495"/>
      <c r="D44" s="495"/>
      <c r="E44" s="495"/>
      <c r="F44" s="495"/>
      <c r="G44" s="495"/>
      <c r="H44" s="495"/>
      <c r="I44" s="495"/>
      <c r="J44" s="495"/>
      <c r="K44" s="495"/>
      <c r="L44" s="495"/>
      <c r="M44" s="495"/>
      <c r="N44" s="495"/>
      <c r="O44" s="495"/>
      <c r="P44" s="495"/>
      <c r="Q44" s="495"/>
    </row>
    <row r="45" spans="1:17" ht="12">
      <c r="A45" s="495"/>
      <c r="B45" s="495"/>
      <c r="C45" s="495"/>
      <c r="D45" s="495"/>
      <c r="E45" s="495"/>
      <c r="F45" s="495"/>
      <c r="G45" s="495"/>
      <c r="H45" s="495"/>
      <c r="I45" s="495"/>
      <c r="J45" s="495"/>
      <c r="K45" s="495"/>
      <c r="L45" s="495"/>
      <c r="M45" s="495"/>
      <c r="N45" s="495"/>
      <c r="O45" s="495"/>
      <c r="P45" s="495"/>
      <c r="Q45" s="495"/>
    </row>
    <row r="46" spans="1:17" ht="12">
      <c r="A46" s="495"/>
      <c r="B46" s="495"/>
      <c r="C46" s="498"/>
      <c r="D46" s="498"/>
      <c r="E46" s="498"/>
      <c r="F46" s="498"/>
      <c r="G46" s="520"/>
      <c r="H46" s="520"/>
      <c r="I46" s="520"/>
      <c r="J46" s="520"/>
      <c r="K46" s="520"/>
      <c r="L46" s="541"/>
      <c r="M46" s="541"/>
      <c r="N46" s="542"/>
      <c r="O46" s="543"/>
      <c r="P46" s="498"/>
      <c r="Q46" s="544"/>
    </row>
    <row r="47" spans="1:17" ht="12">
      <c r="A47" s="495"/>
      <c r="B47" s="495"/>
      <c r="C47" s="495"/>
      <c r="D47" s="495"/>
      <c r="E47" s="495"/>
      <c r="F47" s="495"/>
      <c r="G47" s="495"/>
      <c r="H47" s="495"/>
      <c r="I47" s="495"/>
      <c r="J47" s="495"/>
      <c r="K47" s="495"/>
      <c r="L47" s="495"/>
      <c r="M47" s="495"/>
      <c r="N47" s="495"/>
      <c r="O47" s="495"/>
      <c r="P47" s="495"/>
      <c r="Q47" s="495"/>
    </row>
    <row r="48" spans="1:17" ht="12">
      <c r="A48" s="495"/>
      <c r="B48" s="495"/>
      <c r="C48" s="495"/>
      <c r="D48" s="495"/>
      <c r="E48" s="495"/>
      <c r="F48" s="495"/>
      <c r="G48" s="495"/>
      <c r="H48" s="495"/>
      <c r="I48" s="495"/>
      <c r="J48" s="495"/>
      <c r="K48" s="495"/>
      <c r="L48" s="495"/>
      <c r="M48" s="495"/>
      <c r="N48" s="495"/>
      <c r="O48" s="495"/>
      <c r="P48" s="495"/>
      <c r="Q48" s="495"/>
    </row>
    <row r="49" spans="1:17" ht="12">
      <c r="A49" s="495"/>
      <c r="B49" s="495"/>
      <c r="C49" s="495"/>
      <c r="D49" s="495"/>
      <c r="E49" s="495"/>
      <c r="F49" s="495"/>
      <c r="G49" s="495"/>
      <c r="H49" s="495"/>
      <c r="I49" s="495"/>
      <c r="J49" s="495"/>
      <c r="K49" s="495"/>
      <c r="L49" s="495"/>
      <c r="M49" s="495"/>
      <c r="N49" s="495"/>
      <c r="O49" s="495"/>
      <c r="P49" s="495"/>
      <c r="Q49" s="495"/>
    </row>
    <row r="50" spans="1:17" ht="12">
      <c r="A50" s="495"/>
      <c r="B50" s="495"/>
      <c r="C50" s="495"/>
      <c r="D50" s="495"/>
      <c r="E50" s="495"/>
      <c r="F50" s="495"/>
      <c r="G50" s="495"/>
      <c r="H50" s="495"/>
      <c r="I50" s="495"/>
      <c r="J50" s="495"/>
      <c r="K50" s="495"/>
      <c r="L50" s="495"/>
      <c r="M50" s="495"/>
      <c r="N50" s="495"/>
      <c r="O50" s="495"/>
      <c r="P50" s="495"/>
      <c r="Q50" s="495"/>
    </row>
    <row r="51" spans="1:17" ht="12">
      <c r="A51" s="495"/>
      <c r="B51" s="495"/>
      <c r="C51" s="495"/>
      <c r="D51" s="495"/>
      <c r="E51" s="495"/>
      <c r="F51" s="495"/>
      <c r="G51" s="495"/>
      <c r="H51" s="495"/>
      <c r="I51" s="495"/>
      <c r="J51" s="495"/>
      <c r="K51" s="495"/>
      <c r="L51" s="495"/>
      <c r="M51" s="495"/>
      <c r="N51" s="495"/>
      <c r="O51" s="495"/>
      <c r="P51" s="495"/>
      <c r="Q51" s="495"/>
    </row>
    <row r="52" spans="1:17" ht="12">
      <c r="A52" s="495"/>
      <c r="B52" s="495"/>
      <c r="C52" s="495"/>
      <c r="D52" s="495"/>
      <c r="E52" s="495"/>
      <c r="F52" s="495"/>
      <c r="G52" s="495"/>
      <c r="H52" s="495"/>
      <c r="I52" s="495"/>
      <c r="J52" s="495"/>
      <c r="K52" s="495"/>
      <c r="L52" s="495"/>
      <c r="M52" s="495"/>
      <c r="N52" s="495"/>
      <c r="O52" s="495"/>
      <c r="P52" s="495"/>
      <c r="Q52" s="495"/>
    </row>
    <row r="53" spans="1:17" ht="12">
      <c r="A53" s="495"/>
      <c r="B53" s="495"/>
      <c r="C53" s="495"/>
      <c r="D53" s="495"/>
      <c r="E53" s="495"/>
      <c r="F53" s="495"/>
      <c r="G53" s="495"/>
      <c r="H53" s="495"/>
      <c r="I53" s="495"/>
      <c r="J53" s="495"/>
      <c r="K53" s="495"/>
      <c r="L53" s="495"/>
      <c r="M53" s="495"/>
      <c r="N53" s="495"/>
      <c r="O53" s="495"/>
      <c r="P53" s="495"/>
      <c r="Q53" s="495"/>
    </row>
    <row r="54" spans="1:17" ht="12">
      <c r="A54" s="495"/>
      <c r="B54" s="495"/>
      <c r="C54" s="495"/>
      <c r="D54" s="495"/>
      <c r="E54" s="495"/>
      <c r="F54" s="495"/>
      <c r="G54" s="495"/>
      <c r="H54" s="495"/>
      <c r="I54" s="495"/>
      <c r="J54" s="495"/>
      <c r="K54" s="495"/>
      <c r="L54" s="495"/>
      <c r="M54" s="495"/>
      <c r="N54" s="495"/>
      <c r="O54" s="495"/>
      <c r="P54" s="495"/>
      <c r="Q54" s="495"/>
    </row>
    <row r="55" spans="1:17" ht="12">
      <c r="A55" s="495"/>
      <c r="B55" s="495"/>
      <c r="C55" s="495"/>
      <c r="D55" s="495"/>
      <c r="E55" s="495"/>
      <c r="F55" s="495"/>
      <c r="G55" s="495"/>
      <c r="H55" s="495"/>
      <c r="I55" s="495"/>
      <c r="J55" s="495"/>
      <c r="K55" s="495"/>
      <c r="L55" s="495"/>
      <c r="M55" s="495"/>
      <c r="N55" s="495"/>
      <c r="O55" s="495"/>
      <c r="P55" s="495"/>
      <c r="Q55" s="495"/>
    </row>
    <row r="56" spans="1:17" ht="12">
      <c r="A56" s="495"/>
      <c r="B56" s="495"/>
      <c r="C56" s="495"/>
      <c r="D56" s="495"/>
      <c r="E56" s="495"/>
      <c r="F56" s="495"/>
      <c r="G56" s="495"/>
      <c r="H56" s="495"/>
      <c r="I56" s="495"/>
      <c r="J56" s="495"/>
      <c r="K56" s="495"/>
      <c r="L56" s="495"/>
      <c r="M56" s="495"/>
      <c r="N56" s="495"/>
      <c r="O56" s="495"/>
      <c r="P56" s="495"/>
      <c r="Q56" s="495"/>
    </row>
    <row r="57" spans="1:17" ht="12">
      <c r="A57" s="495"/>
      <c r="B57" s="495"/>
      <c r="C57" s="495"/>
      <c r="D57" s="495"/>
      <c r="E57" s="495"/>
      <c r="F57" s="495"/>
      <c r="G57" s="495"/>
      <c r="H57" s="495"/>
      <c r="I57" s="495"/>
      <c r="J57" s="495"/>
      <c r="K57" s="495"/>
      <c r="L57" s="495"/>
      <c r="M57" s="495"/>
      <c r="N57" s="495"/>
      <c r="O57" s="495"/>
      <c r="P57" s="495"/>
      <c r="Q57" s="495"/>
    </row>
    <row r="58" spans="1:17" ht="12">
      <c r="A58" s="495"/>
      <c r="B58" s="495"/>
      <c r="C58" s="495"/>
      <c r="D58" s="495"/>
      <c r="E58" s="495"/>
      <c r="F58" s="495"/>
      <c r="G58" s="495"/>
      <c r="H58" s="495"/>
      <c r="I58" s="495"/>
      <c r="J58" s="495"/>
      <c r="K58" s="495"/>
      <c r="L58" s="495"/>
      <c r="M58" s="495"/>
      <c r="N58" s="495"/>
      <c r="O58" s="495"/>
      <c r="P58" s="495"/>
      <c r="Q58" s="495"/>
    </row>
    <row r="59" spans="1:17" ht="12">
      <c r="A59" s="495"/>
      <c r="B59" s="495"/>
      <c r="C59" s="495"/>
      <c r="D59" s="495"/>
      <c r="E59" s="495"/>
      <c r="F59" s="495"/>
      <c r="G59" s="495"/>
      <c r="H59" s="495"/>
      <c r="I59" s="495"/>
      <c r="J59" s="495"/>
      <c r="K59" s="495"/>
      <c r="L59" s="495"/>
      <c r="M59" s="495"/>
      <c r="N59" s="495"/>
      <c r="O59" s="495"/>
      <c r="P59" s="495"/>
      <c r="Q59" s="495"/>
    </row>
    <row r="60" spans="1:17" ht="12">
      <c r="A60" s="495"/>
      <c r="B60" s="495"/>
      <c r="C60" s="495"/>
      <c r="D60" s="495"/>
      <c r="E60" s="495"/>
      <c r="F60" s="495"/>
      <c r="G60" s="495"/>
      <c r="H60" s="495"/>
      <c r="I60" s="495"/>
      <c r="J60" s="495"/>
      <c r="K60" s="495"/>
      <c r="L60" s="495"/>
      <c r="M60" s="495"/>
      <c r="N60" s="495"/>
      <c r="O60" s="495"/>
      <c r="P60" s="495"/>
      <c r="Q60" s="495"/>
    </row>
    <row r="61" spans="3:17" ht="12">
      <c r="C61" s="495"/>
      <c r="D61" s="495"/>
      <c r="E61" s="495"/>
      <c r="F61" s="495"/>
      <c r="G61" s="495"/>
      <c r="H61" s="495"/>
      <c r="I61" s="495"/>
      <c r="J61" s="495"/>
      <c r="K61" s="495"/>
      <c r="L61" s="495"/>
      <c r="M61" s="495"/>
      <c r="N61" s="495"/>
      <c r="O61" s="495"/>
      <c r="P61" s="495"/>
      <c r="Q61" s="495"/>
    </row>
    <row r="62" spans="1:17" ht="12">
      <c r="A62" s="495"/>
      <c r="B62" s="495"/>
      <c r="C62" s="495"/>
      <c r="D62" s="495"/>
      <c r="E62" s="495"/>
      <c r="F62" s="495"/>
      <c r="G62" s="495"/>
      <c r="H62" s="495"/>
      <c r="I62" s="495"/>
      <c r="J62" s="495"/>
      <c r="K62" s="495"/>
      <c r="L62" s="495"/>
      <c r="M62" s="495"/>
      <c r="N62" s="495"/>
      <c r="O62" s="495"/>
      <c r="P62" s="495"/>
      <c r="Q62" s="495"/>
    </row>
    <row r="63" spans="1:17" ht="12">
      <c r="A63" s="495"/>
      <c r="B63" s="495"/>
      <c r="C63" s="495"/>
      <c r="D63" s="495"/>
      <c r="E63" s="495"/>
      <c r="F63" s="495"/>
      <c r="G63" s="495"/>
      <c r="H63" s="495"/>
      <c r="I63" s="495"/>
      <c r="J63" s="495"/>
      <c r="K63" s="495"/>
      <c r="L63" s="495"/>
      <c r="M63" s="495"/>
      <c r="N63" s="495"/>
      <c r="O63" s="495"/>
      <c r="P63" s="495"/>
      <c r="Q63" s="495"/>
    </row>
    <row r="64" spans="1:17" ht="12">
      <c r="A64" s="495"/>
      <c r="B64" s="495"/>
      <c r="C64" s="495"/>
      <c r="D64" s="495"/>
      <c r="E64" s="495"/>
      <c r="F64" s="495"/>
      <c r="G64" s="495"/>
      <c r="H64" s="495"/>
      <c r="I64" s="495"/>
      <c r="J64" s="495"/>
      <c r="K64" s="495"/>
      <c r="L64" s="495"/>
      <c r="M64" s="495"/>
      <c r="N64" s="495"/>
      <c r="O64" s="495"/>
      <c r="P64" s="495"/>
      <c r="Q64" s="49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oddHeader>&amp;CLangton Investors' Report - September 2011</oddHeader>
    <oddFooter>&amp;CPage 8</oddFooter>
  </headerFooter>
</worksheet>
</file>

<file path=xl/worksheets/sheet9.xml><?xml version="1.0" encoding="utf-8"?>
<worksheet xmlns="http://schemas.openxmlformats.org/spreadsheetml/2006/main" xmlns:r="http://schemas.openxmlformats.org/officeDocument/2006/relationships">
  <dimension ref="A2:R64"/>
  <sheetViews>
    <sheetView view="pageLayout" workbookViewId="0" topLeftCell="G1">
      <selection activeCell="A1" sqref="A1:A65536"/>
    </sheetView>
  </sheetViews>
  <sheetFormatPr defaultColWidth="9.140625" defaultRowHeight="12"/>
  <cols>
    <col min="1" max="1" width="50.140625" style="494" customWidth="1"/>
    <col min="2" max="2" width="15.140625" style="494" bestFit="1" customWidth="1"/>
    <col min="3" max="3" width="17.421875" style="494" customWidth="1"/>
    <col min="4" max="4" width="17.7109375" style="494" bestFit="1" customWidth="1"/>
    <col min="5" max="5" width="17.7109375" style="494" customWidth="1"/>
    <col min="6" max="6" width="15.57421875" style="494" customWidth="1"/>
    <col min="7" max="7" width="15.00390625" style="494" customWidth="1"/>
    <col min="8" max="8" width="16.140625" style="494" customWidth="1"/>
    <col min="9" max="9" width="15.140625" style="494" bestFit="1" customWidth="1"/>
    <col min="10" max="10" width="12.7109375" style="494" bestFit="1" customWidth="1"/>
    <col min="11" max="11" width="9.421875" style="494" bestFit="1" customWidth="1"/>
    <col min="12" max="12" width="14.140625" style="494" bestFit="1" customWidth="1"/>
    <col min="13" max="13" width="16.140625" style="494" bestFit="1" customWidth="1"/>
    <col min="14" max="14" width="13.00390625" style="494" bestFit="1" customWidth="1"/>
    <col min="15" max="15" width="11.421875" style="494" bestFit="1" customWidth="1"/>
    <col min="16" max="16" width="9.7109375" style="494" customWidth="1"/>
    <col min="17" max="17" width="10.00390625" style="494" customWidth="1"/>
    <col min="18" max="18" width="9.8515625" style="494" bestFit="1" customWidth="1"/>
    <col min="19" max="16384" width="9.140625" style="494" customWidth="1"/>
  </cols>
  <sheetData>
    <row r="2" spans="1:18" ht="12.75" thickBot="1">
      <c r="A2" s="489" t="s">
        <v>129</v>
      </c>
      <c r="B2" s="490"/>
      <c r="C2" s="491"/>
      <c r="D2" s="492"/>
      <c r="E2" s="492"/>
      <c r="F2" s="492"/>
      <c r="G2" s="492"/>
      <c r="H2" s="492"/>
      <c r="I2" s="492"/>
      <c r="J2" s="492"/>
      <c r="K2" s="492"/>
      <c r="L2" s="492"/>
      <c r="M2" s="492"/>
      <c r="N2" s="492"/>
      <c r="O2" s="492"/>
      <c r="P2" s="492"/>
      <c r="Q2" s="493"/>
      <c r="R2" s="493"/>
    </row>
    <row r="3" spans="1:17" ht="12">
      <c r="A3" s="495"/>
      <c r="B3" s="496"/>
      <c r="C3" s="497"/>
      <c r="D3" s="498"/>
      <c r="E3" s="496"/>
      <c r="F3" s="498"/>
      <c r="G3" s="498"/>
      <c r="H3" s="498"/>
      <c r="I3" s="498"/>
      <c r="J3" s="498"/>
      <c r="K3" s="498"/>
      <c r="L3" s="498"/>
      <c r="M3" s="498"/>
      <c r="N3" s="498"/>
      <c r="O3" s="498"/>
      <c r="P3" s="498"/>
      <c r="Q3" s="498"/>
    </row>
    <row r="4" spans="1:17" ht="12">
      <c r="A4" s="499" t="s">
        <v>130</v>
      </c>
      <c r="B4" s="500">
        <v>40625</v>
      </c>
      <c r="C4" s="498"/>
      <c r="D4" s="595" t="s">
        <v>163</v>
      </c>
      <c r="E4" s="498"/>
      <c r="F4" s="498"/>
      <c r="G4" s="498"/>
      <c r="H4" s="498"/>
      <c r="I4" s="498"/>
      <c r="J4" s="498"/>
      <c r="K4" s="498"/>
      <c r="L4" s="498"/>
      <c r="M4" s="498"/>
      <c r="N4" s="498"/>
      <c r="O4" s="498"/>
      <c r="P4" s="498"/>
      <c r="Q4" s="498"/>
    </row>
    <row r="5" spans="1:17" ht="12.75" thickBot="1">
      <c r="A5" s="501"/>
      <c r="B5" s="501"/>
      <c r="C5" s="501"/>
      <c r="D5" s="495"/>
      <c r="E5" s="501"/>
      <c r="F5" s="501"/>
      <c r="G5" s="501"/>
      <c r="H5" s="501"/>
      <c r="I5" s="501"/>
      <c r="J5" s="501"/>
      <c r="K5" s="501"/>
      <c r="L5" s="501"/>
      <c r="M5" s="501"/>
      <c r="N5" s="501"/>
      <c r="O5" s="501"/>
      <c r="P5" s="501"/>
      <c r="Q5" s="501"/>
    </row>
    <row r="6" spans="1:18" ht="24.75" thickBot="1">
      <c r="A6" s="502" t="s">
        <v>164</v>
      </c>
      <c r="B6" s="502" t="s">
        <v>131</v>
      </c>
      <c r="C6" s="503" t="s">
        <v>522</v>
      </c>
      <c r="D6" s="503" t="s">
        <v>523</v>
      </c>
      <c r="E6" s="502" t="s">
        <v>132</v>
      </c>
      <c r="F6" s="502" t="s">
        <v>133</v>
      </c>
      <c r="G6" s="502" t="s">
        <v>134</v>
      </c>
      <c r="H6" s="502" t="s">
        <v>135</v>
      </c>
      <c r="I6" s="502" t="s">
        <v>136</v>
      </c>
      <c r="J6" s="502" t="s">
        <v>137</v>
      </c>
      <c r="K6" s="502" t="s">
        <v>138</v>
      </c>
      <c r="L6" s="502" t="s">
        <v>139</v>
      </c>
      <c r="M6" s="502" t="s">
        <v>140</v>
      </c>
      <c r="N6" s="502" t="s">
        <v>141</v>
      </c>
      <c r="O6" s="502" t="s">
        <v>142</v>
      </c>
      <c r="P6" s="502" t="s">
        <v>143</v>
      </c>
      <c r="Q6" s="502" t="s">
        <v>144</v>
      </c>
      <c r="R6" s="502" t="s">
        <v>205</v>
      </c>
    </row>
    <row r="7" spans="1:18" ht="12">
      <c r="A7" s="504"/>
      <c r="B7" s="505"/>
      <c r="C7" s="506"/>
      <c r="D7" s="505"/>
      <c r="E7" s="505"/>
      <c r="F7" s="506"/>
      <c r="G7" s="507"/>
      <c r="H7" s="508"/>
      <c r="I7" s="509"/>
      <c r="J7" s="510"/>
      <c r="K7" s="511"/>
      <c r="L7" s="512"/>
      <c r="M7" s="513"/>
      <c r="N7" s="512"/>
      <c r="O7" s="514"/>
      <c r="P7" s="515"/>
      <c r="Q7" s="516"/>
      <c r="R7" s="517"/>
    </row>
    <row r="8" spans="1:18" ht="12">
      <c r="A8" s="715" t="s">
        <v>145</v>
      </c>
      <c r="B8" s="519" t="s">
        <v>296</v>
      </c>
      <c r="C8" s="520" t="s">
        <v>146</v>
      </c>
      <c r="D8" s="519" t="s">
        <v>146</v>
      </c>
      <c r="E8" s="519" t="s">
        <v>151</v>
      </c>
      <c r="F8" s="520">
        <v>0.869</v>
      </c>
      <c r="G8" s="521">
        <v>1152000000</v>
      </c>
      <c r="H8" s="522">
        <v>0</v>
      </c>
      <c r="I8" s="521">
        <f>SUM(G8:H8)</f>
        <v>1152000000</v>
      </c>
      <c r="J8" s="523" t="s">
        <v>152</v>
      </c>
      <c r="K8" s="524">
        <v>0.0125</v>
      </c>
      <c r="L8" s="338">
        <f>(VLOOKUP(J8,'[2]Rates'!$A$2:$B$5,2,FALSE)+K8)</f>
        <v>0.02781</v>
      </c>
      <c r="M8" s="531" t="s">
        <v>474</v>
      </c>
      <c r="N8" s="532">
        <v>40896</v>
      </c>
      <c r="O8" s="533">
        <v>8098272</v>
      </c>
      <c r="P8" s="527">
        <v>41699</v>
      </c>
      <c r="Q8" s="528">
        <v>56584</v>
      </c>
      <c r="R8" s="529" t="s">
        <v>207</v>
      </c>
    </row>
    <row r="9" spans="1:18" ht="12">
      <c r="A9" s="715" t="s">
        <v>148</v>
      </c>
      <c r="B9" s="519" t="s">
        <v>297</v>
      </c>
      <c r="C9" s="520" t="s">
        <v>146</v>
      </c>
      <c r="D9" s="519" t="s">
        <v>146</v>
      </c>
      <c r="E9" s="519" t="s">
        <v>151</v>
      </c>
      <c r="F9" s="520">
        <v>0.869</v>
      </c>
      <c r="G9" s="521">
        <v>1440000000</v>
      </c>
      <c r="H9" s="522">
        <v>0</v>
      </c>
      <c r="I9" s="521">
        <f aca="true" t="shared" si="0" ref="I9:I15">SUM(G9:H9)</f>
        <v>1440000000</v>
      </c>
      <c r="J9" s="523" t="s">
        <v>152</v>
      </c>
      <c r="K9" s="524">
        <v>0.0125</v>
      </c>
      <c r="L9" s="338">
        <f>(VLOOKUP(J9,'[2]Rates'!$A$2:$B$5,2,FALSE)+K9)</f>
        <v>0.02781</v>
      </c>
      <c r="M9" s="531" t="s">
        <v>474</v>
      </c>
      <c r="N9" s="532">
        <v>40896</v>
      </c>
      <c r="O9" s="533">
        <v>10122840</v>
      </c>
      <c r="P9" s="527">
        <v>41699</v>
      </c>
      <c r="Q9" s="528">
        <v>56584</v>
      </c>
      <c r="R9" s="529" t="s">
        <v>207</v>
      </c>
    </row>
    <row r="10" spans="1:18" ht="12">
      <c r="A10" s="715" t="s">
        <v>150</v>
      </c>
      <c r="B10" s="519" t="s">
        <v>298</v>
      </c>
      <c r="C10" s="520" t="s">
        <v>146</v>
      </c>
      <c r="D10" s="519" t="s">
        <v>146</v>
      </c>
      <c r="E10" s="519" t="s">
        <v>154</v>
      </c>
      <c r="F10" s="520" t="s">
        <v>240</v>
      </c>
      <c r="G10" s="521">
        <v>2500000000</v>
      </c>
      <c r="H10" s="522">
        <v>0</v>
      </c>
      <c r="I10" s="521">
        <f t="shared" si="0"/>
        <v>2500000000</v>
      </c>
      <c r="J10" s="523" t="s">
        <v>155</v>
      </c>
      <c r="K10" s="524">
        <v>0.012</v>
      </c>
      <c r="L10" s="338">
        <f>(VLOOKUP(J10,'[2]Rates'!$A$2:$B$5,2,FALSE)+K10)</f>
        <v>0.0212188</v>
      </c>
      <c r="M10" s="531" t="s">
        <v>474</v>
      </c>
      <c r="N10" s="532">
        <v>40896</v>
      </c>
      <c r="O10" s="533">
        <v>13225416.438356</v>
      </c>
      <c r="P10" s="527">
        <v>41791</v>
      </c>
      <c r="Q10" s="528">
        <v>56584</v>
      </c>
      <c r="R10" s="529" t="s">
        <v>299</v>
      </c>
    </row>
    <row r="11" spans="1:18" ht="12">
      <c r="A11" s="715" t="s">
        <v>153</v>
      </c>
      <c r="B11" s="519" t="s">
        <v>300</v>
      </c>
      <c r="C11" s="520" t="s">
        <v>146</v>
      </c>
      <c r="D11" s="519" t="s">
        <v>146</v>
      </c>
      <c r="E11" s="519" t="s">
        <v>154</v>
      </c>
      <c r="F11" s="520" t="s">
        <v>240</v>
      </c>
      <c r="G11" s="521">
        <v>2500000000</v>
      </c>
      <c r="H11" s="522">
        <v>0</v>
      </c>
      <c r="I11" s="521">
        <f t="shared" si="0"/>
        <v>2500000000</v>
      </c>
      <c r="J11" s="523" t="s">
        <v>155</v>
      </c>
      <c r="K11" s="524">
        <v>0.012</v>
      </c>
      <c r="L11" s="338">
        <f>(VLOOKUP(J11,'[2]Rates'!$A$2:$B$5,2,FALSE)+K11)</f>
        <v>0.0212188</v>
      </c>
      <c r="M11" s="531" t="s">
        <v>474</v>
      </c>
      <c r="N11" s="532">
        <v>40896</v>
      </c>
      <c r="O11" s="533">
        <v>13225416.438356</v>
      </c>
      <c r="P11" s="527">
        <v>41791</v>
      </c>
      <c r="Q11" s="528">
        <v>56584</v>
      </c>
      <c r="R11" s="529" t="s">
        <v>299</v>
      </c>
    </row>
    <row r="12" spans="1:18" ht="12">
      <c r="A12" s="715" t="s">
        <v>156</v>
      </c>
      <c r="B12" s="519" t="s">
        <v>301</v>
      </c>
      <c r="C12" s="520" t="s">
        <v>146</v>
      </c>
      <c r="D12" s="519" t="s">
        <v>146</v>
      </c>
      <c r="E12" s="519" t="s">
        <v>154</v>
      </c>
      <c r="F12" s="520" t="s">
        <v>240</v>
      </c>
      <c r="G12" s="521">
        <v>2500000000</v>
      </c>
      <c r="H12" s="522">
        <v>0</v>
      </c>
      <c r="I12" s="521">
        <f t="shared" si="0"/>
        <v>2500000000</v>
      </c>
      <c r="J12" s="523" t="s">
        <v>155</v>
      </c>
      <c r="K12" s="524">
        <v>0.012</v>
      </c>
      <c r="L12" s="338">
        <f>(VLOOKUP(J12,'[2]Rates'!$A$2:$B$5,2,FALSE)+K12)</f>
        <v>0.0212188</v>
      </c>
      <c r="M12" s="531" t="s">
        <v>474</v>
      </c>
      <c r="N12" s="532">
        <v>40896</v>
      </c>
      <c r="O12" s="533">
        <v>13225416.438356</v>
      </c>
      <c r="P12" s="527">
        <v>42064</v>
      </c>
      <c r="Q12" s="528">
        <v>56584</v>
      </c>
      <c r="R12" s="529" t="s">
        <v>299</v>
      </c>
    </row>
    <row r="13" spans="1:18" ht="12">
      <c r="A13" s="715" t="s">
        <v>165</v>
      </c>
      <c r="B13" s="519" t="s">
        <v>302</v>
      </c>
      <c r="C13" s="520" t="s">
        <v>146</v>
      </c>
      <c r="D13" s="519" t="s">
        <v>146</v>
      </c>
      <c r="E13" s="519" t="s">
        <v>154</v>
      </c>
      <c r="F13" s="520" t="s">
        <v>240</v>
      </c>
      <c r="G13" s="521">
        <v>2500000000</v>
      </c>
      <c r="H13" s="522">
        <v>0</v>
      </c>
      <c r="I13" s="521">
        <f t="shared" si="0"/>
        <v>2500000000</v>
      </c>
      <c r="J13" s="523" t="s">
        <v>155</v>
      </c>
      <c r="K13" s="524">
        <v>0.012</v>
      </c>
      <c r="L13" s="338">
        <f>(VLOOKUP(J13,'[2]Rates'!$A$2:$B$5,2,FALSE)+K13)</f>
        <v>0.0212188</v>
      </c>
      <c r="M13" s="531" t="s">
        <v>474</v>
      </c>
      <c r="N13" s="532">
        <v>40896</v>
      </c>
      <c r="O13" s="533">
        <v>13225416.438356</v>
      </c>
      <c r="P13" s="527">
        <v>42064</v>
      </c>
      <c r="Q13" s="528">
        <v>56584</v>
      </c>
      <c r="R13" s="529" t="s">
        <v>299</v>
      </c>
    </row>
    <row r="14" spans="1:18" ht="12">
      <c r="A14" s="715" t="s">
        <v>166</v>
      </c>
      <c r="B14" s="519" t="s">
        <v>303</v>
      </c>
      <c r="C14" s="520" t="s">
        <v>146</v>
      </c>
      <c r="D14" s="519" t="s">
        <v>146</v>
      </c>
      <c r="E14" s="519" t="s">
        <v>154</v>
      </c>
      <c r="F14" s="520" t="s">
        <v>240</v>
      </c>
      <c r="G14" s="521">
        <v>1750000000</v>
      </c>
      <c r="H14" s="522">
        <v>0</v>
      </c>
      <c r="I14" s="521">
        <f t="shared" si="0"/>
        <v>1750000000</v>
      </c>
      <c r="J14" s="523" t="s">
        <v>155</v>
      </c>
      <c r="K14" s="524">
        <v>0.012</v>
      </c>
      <c r="L14" s="338">
        <f>(VLOOKUP(J14,'[2]Rates'!$A$2:$B$5,2,FALSE)+K14)</f>
        <v>0.0212188</v>
      </c>
      <c r="M14" s="531" t="s">
        <v>474</v>
      </c>
      <c r="N14" s="532">
        <v>40896</v>
      </c>
      <c r="O14" s="533">
        <v>9257791.506849</v>
      </c>
      <c r="P14" s="527">
        <v>42339</v>
      </c>
      <c r="Q14" s="528">
        <v>56584</v>
      </c>
      <c r="R14" s="529" t="s">
        <v>299</v>
      </c>
    </row>
    <row r="15" spans="1:18" ht="12">
      <c r="A15" s="715" t="s">
        <v>159</v>
      </c>
      <c r="B15" s="519" t="s">
        <v>304</v>
      </c>
      <c r="C15" s="520" t="s">
        <v>276</v>
      </c>
      <c r="D15" s="519" t="s">
        <v>276</v>
      </c>
      <c r="E15" s="519" t="s">
        <v>154</v>
      </c>
      <c r="F15" s="520" t="s">
        <v>240</v>
      </c>
      <c r="G15" s="521">
        <v>2500000000</v>
      </c>
      <c r="H15" s="522">
        <v>0</v>
      </c>
      <c r="I15" s="521">
        <f t="shared" si="0"/>
        <v>2500000000</v>
      </c>
      <c r="J15" s="523" t="s">
        <v>155</v>
      </c>
      <c r="K15" s="524">
        <v>0.009</v>
      </c>
      <c r="L15" s="338">
        <f>(VLOOKUP(J15,'[2]Rates'!$A$2:$B$5,2,FALSE)+K15)</f>
        <v>0.0182188</v>
      </c>
      <c r="M15" s="531" t="s">
        <v>474</v>
      </c>
      <c r="N15" s="532">
        <v>40896</v>
      </c>
      <c r="O15" s="533">
        <v>11355553.424657</v>
      </c>
      <c r="P15" s="527">
        <v>42705</v>
      </c>
      <c r="Q15" s="528">
        <v>56584</v>
      </c>
      <c r="R15" s="529" t="s">
        <v>207</v>
      </c>
    </row>
    <row r="16" spans="1:18" ht="12.75" thickBot="1">
      <c r="A16" s="534"/>
      <c r="B16" s="535"/>
      <c r="C16" s="536"/>
      <c r="D16" s="535"/>
      <c r="E16" s="535"/>
      <c r="F16" s="536"/>
      <c r="G16" s="535"/>
      <c r="H16" s="536"/>
      <c r="I16" s="535"/>
      <c r="J16" s="536"/>
      <c r="K16" s="535"/>
      <c r="L16" s="536"/>
      <c r="M16" s="535"/>
      <c r="N16" s="536"/>
      <c r="O16" s="537"/>
      <c r="P16" s="536"/>
      <c r="Q16" s="535"/>
      <c r="R16" s="538"/>
    </row>
    <row r="17" spans="1:17" ht="12">
      <c r="A17" s="539" t="s">
        <v>208</v>
      </c>
      <c r="B17" s="498"/>
      <c r="C17" s="498"/>
      <c r="D17" s="498"/>
      <c r="E17" s="498"/>
      <c r="F17" s="540"/>
      <c r="G17" s="520"/>
      <c r="H17" s="520"/>
      <c r="I17" s="520"/>
      <c r="J17" s="520"/>
      <c r="K17" s="520"/>
      <c r="L17" s="541"/>
      <c r="M17" s="541"/>
      <c r="N17" s="542"/>
      <c r="O17" s="543"/>
      <c r="P17" s="498"/>
      <c r="Q17" s="544"/>
    </row>
    <row r="18" spans="1:17" ht="12.75" thickBot="1">
      <c r="A18" s="495"/>
      <c r="B18" s="520"/>
      <c r="C18" s="520"/>
      <c r="D18" s="520"/>
      <c r="E18" s="520"/>
      <c r="F18" s="545"/>
      <c r="G18" s="546"/>
      <c r="H18" s="547"/>
      <c r="I18" s="547"/>
      <c r="J18" s="548"/>
      <c r="K18" s="278"/>
      <c r="L18" s="549"/>
      <c r="M18" s="550"/>
      <c r="N18" s="551"/>
      <c r="O18" s="527"/>
      <c r="P18" s="552"/>
      <c r="Q18" s="553"/>
    </row>
    <row r="19" spans="1:17" ht="12">
      <c r="A19" s="554" t="s">
        <v>305</v>
      </c>
      <c r="B19" s="502" t="s">
        <v>33</v>
      </c>
      <c r="C19" s="555" t="s">
        <v>167</v>
      </c>
      <c r="D19" s="502" t="s">
        <v>168</v>
      </c>
      <c r="E19" s="556" t="s">
        <v>169</v>
      </c>
      <c r="F19" s="545"/>
      <c r="G19" s="546"/>
      <c r="H19" s="547"/>
      <c r="I19" s="547"/>
      <c r="J19" s="548"/>
      <c r="K19" s="278"/>
      <c r="L19" s="549"/>
      <c r="M19" s="550"/>
      <c r="N19" s="551"/>
      <c r="O19" s="527"/>
      <c r="P19" s="552"/>
      <c r="Q19" s="553"/>
    </row>
    <row r="20" spans="1:17" ht="12.75" thickBot="1">
      <c r="A20" s="557"/>
      <c r="B20" s="558" t="s">
        <v>29</v>
      </c>
      <c r="C20" s="559"/>
      <c r="D20" s="558" t="s">
        <v>170</v>
      </c>
      <c r="E20" s="560" t="s">
        <v>171</v>
      </c>
      <c r="F20" s="545"/>
      <c r="G20" s="546"/>
      <c r="H20" s="547"/>
      <c r="I20" s="547"/>
      <c r="J20" s="548"/>
      <c r="K20" s="278"/>
      <c r="L20" s="549"/>
      <c r="M20" s="550"/>
      <c r="N20" s="551"/>
      <c r="O20" s="527"/>
      <c r="P20" s="552"/>
      <c r="Q20" s="553"/>
    </row>
    <row r="21" spans="1:17" ht="12">
      <c r="A21" s="518"/>
      <c r="B21" s="519"/>
      <c r="C21" s="520"/>
      <c r="D21" s="519"/>
      <c r="E21" s="561"/>
      <c r="F21" s="545"/>
      <c r="G21" s="546"/>
      <c r="H21" s="547"/>
      <c r="I21" s="547"/>
      <c r="J21" s="548"/>
      <c r="K21" s="278"/>
      <c r="L21" s="549"/>
      <c r="M21" s="550"/>
      <c r="N21" s="551"/>
      <c r="O21" s="527"/>
      <c r="P21" s="552"/>
      <c r="Q21" s="553"/>
    </row>
    <row r="22" spans="1:17" ht="12">
      <c r="A22" s="518" t="s">
        <v>249</v>
      </c>
      <c r="B22" s="521">
        <f>'[2]GBP CashFlows'!AU19</f>
        <v>1000512000</v>
      </c>
      <c r="C22" s="562">
        <f>B22/$B$31</f>
        <v>0.060632857633212515</v>
      </c>
      <c r="D22" s="563">
        <f>$B$29/$B$31</f>
        <v>0.15150457374127577</v>
      </c>
      <c r="E22" s="564">
        <f>D22+$C$35</f>
        <v>0.15150457374127577</v>
      </c>
      <c r="F22" s="565"/>
      <c r="G22" s="546"/>
      <c r="H22" s="546"/>
      <c r="I22" s="546"/>
      <c r="J22" s="546"/>
      <c r="K22" s="278"/>
      <c r="L22" s="549"/>
      <c r="M22" s="550"/>
      <c r="N22" s="550"/>
      <c r="O22" s="546"/>
      <c r="P22" s="552"/>
      <c r="Q22" s="552"/>
    </row>
    <row r="23" spans="1:17" ht="12">
      <c r="A23" s="518" t="s">
        <v>250</v>
      </c>
      <c r="B23" s="521">
        <f>'[2]GBP CashFlows'!AV19</f>
        <v>1250640000</v>
      </c>
      <c r="C23" s="562">
        <f aca="true" t="shared" si="1" ref="C23:C29">B23/$B$31</f>
        <v>0.07579107204151565</v>
      </c>
      <c r="D23" s="563">
        <f aca="true" t="shared" si="2" ref="D23:D28">$B$29/$B$31</f>
        <v>0.15150457374127577</v>
      </c>
      <c r="E23" s="564">
        <f aca="true" t="shared" si="3" ref="E23:E28">D23+$C$35</f>
        <v>0.15150457374127577</v>
      </c>
      <c r="F23" s="540"/>
      <c r="G23" s="546"/>
      <c r="H23" s="546"/>
      <c r="I23" s="546"/>
      <c r="J23" s="546"/>
      <c r="K23" s="278"/>
      <c r="L23" s="549"/>
      <c r="M23" s="550"/>
      <c r="N23" s="550"/>
      <c r="O23" s="546"/>
      <c r="P23" s="552"/>
      <c r="Q23" s="552"/>
    </row>
    <row r="24" spans="1:17" ht="12">
      <c r="A24" s="518" t="s">
        <v>251</v>
      </c>
      <c r="B24" s="521">
        <f>'[2]GBP CashFlows'!AW19</f>
        <v>2500000000</v>
      </c>
      <c r="C24" s="562">
        <f t="shared" si="1"/>
        <v>0.15150457374127577</v>
      </c>
      <c r="D24" s="563">
        <f t="shared" si="2"/>
        <v>0.15150457374127577</v>
      </c>
      <c r="E24" s="564">
        <f t="shared" si="3"/>
        <v>0.15150457374127577</v>
      </c>
      <c r="F24" s="540"/>
      <c r="G24" s="546"/>
      <c r="H24" s="546"/>
      <c r="I24" s="546"/>
      <c r="J24" s="546"/>
      <c r="K24" s="278"/>
      <c r="L24" s="549"/>
      <c r="M24" s="550"/>
      <c r="N24" s="550"/>
      <c r="O24" s="546"/>
      <c r="P24" s="552"/>
      <c r="Q24" s="552"/>
    </row>
    <row r="25" spans="1:17" ht="12">
      <c r="A25" s="518" t="s">
        <v>252</v>
      </c>
      <c r="B25" s="521">
        <f>'[2]GBP CashFlows'!AX19</f>
        <v>2500000000</v>
      </c>
      <c r="C25" s="562">
        <f t="shared" si="1"/>
        <v>0.15150457374127577</v>
      </c>
      <c r="D25" s="563">
        <f t="shared" si="2"/>
        <v>0.15150457374127577</v>
      </c>
      <c r="E25" s="564">
        <f t="shared" si="3"/>
        <v>0.15150457374127577</v>
      </c>
      <c r="F25" s="565"/>
      <c r="G25" s="520"/>
      <c r="H25" s="520"/>
      <c r="I25" s="520"/>
      <c r="J25" s="520"/>
      <c r="K25" s="520"/>
      <c r="L25" s="520"/>
      <c r="M25" s="520"/>
      <c r="N25" s="520"/>
      <c r="O25" s="520"/>
      <c r="P25" s="520"/>
      <c r="Q25" s="520"/>
    </row>
    <row r="26" spans="1:17" ht="12">
      <c r="A26" s="518" t="s">
        <v>253</v>
      </c>
      <c r="B26" s="521">
        <f>'[2]GBP CashFlows'!AY19</f>
        <v>2500000000</v>
      </c>
      <c r="C26" s="562">
        <f t="shared" si="1"/>
        <v>0.15150457374127577</v>
      </c>
      <c r="D26" s="563">
        <f t="shared" si="2"/>
        <v>0.15150457374127577</v>
      </c>
      <c r="E26" s="564">
        <f t="shared" si="3"/>
        <v>0.15150457374127577</v>
      </c>
      <c r="F26" s="540"/>
      <c r="G26" s="520"/>
      <c r="H26" s="520"/>
      <c r="I26" s="520"/>
      <c r="J26" s="520"/>
      <c r="K26" s="520"/>
      <c r="L26" s="520"/>
      <c r="M26" s="520"/>
      <c r="N26" s="520"/>
      <c r="O26" s="520"/>
      <c r="P26" s="520"/>
      <c r="Q26" s="520"/>
    </row>
    <row r="27" spans="1:17" ht="12">
      <c r="A27" s="518" t="s">
        <v>254</v>
      </c>
      <c r="B27" s="521">
        <f>'[2]GBP CashFlows'!AZ19</f>
        <v>2500000000</v>
      </c>
      <c r="C27" s="562">
        <f t="shared" si="1"/>
        <v>0.15150457374127577</v>
      </c>
      <c r="D27" s="563">
        <f t="shared" si="2"/>
        <v>0.15150457374127577</v>
      </c>
      <c r="E27" s="564">
        <f t="shared" si="3"/>
        <v>0.15150457374127577</v>
      </c>
      <c r="F27" s="540"/>
      <c r="G27" s="520"/>
      <c r="H27" s="520"/>
      <c r="I27" s="520"/>
      <c r="J27" s="520"/>
      <c r="K27" s="520"/>
      <c r="L27" s="520"/>
      <c r="M27" s="520"/>
      <c r="N27" s="520"/>
      <c r="O27" s="520"/>
      <c r="P27" s="520"/>
      <c r="Q27" s="520"/>
    </row>
    <row r="28" spans="1:17" ht="12">
      <c r="A28" s="518" t="s">
        <v>255</v>
      </c>
      <c r="B28" s="521">
        <f>'[2]GBP CashFlows'!BA19</f>
        <v>1750000000</v>
      </c>
      <c r="C28" s="562">
        <f t="shared" si="1"/>
        <v>0.10605320161889303</v>
      </c>
      <c r="D28" s="563">
        <f t="shared" si="2"/>
        <v>0.15150457374127577</v>
      </c>
      <c r="E28" s="564">
        <f t="shared" si="3"/>
        <v>0.15150457374127577</v>
      </c>
      <c r="F28" s="540"/>
      <c r="G28" s="498"/>
      <c r="H28" s="498"/>
      <c r="I28" s="498"/>
      <c r="J28" s="498"/>
      <c r="K28" s="498"/>
      <c r="L28" s="498"/>
      <c r="M28" s="498"/>
      <c r="N28" s="498"/>
      <c r="O28" s="498"/>
      <c r="P28" s="498"/>
      <c r="Q28" s="498"/>
    </row>
    <row r="29" spans="1:17" ht="12">
      <c r="A29" s="518" t="s">
        <v>172</v>
      </c>
      <c r="B29" s="521">
        <f>'[2]GBP CashFlows'!BB19</f>
        <v>2500000000</v>
      </c>
      <c r="C29" s="562">
        <f t="shared" si="1"/>
        <v>0.15150457374127577</v>
      </c>
      <c r="D29" s="563">
        <v>0</v>
      </c>
      <c r="E29" s="564">
        <v>0</v>
      </c>
      <c r="F29" s="540"/>
      <c r="G29" s="498"/>
      <c r="H29" s="498"/>
      <c r="I29" s="498"/>
      <c r="J29" s="498"/>
      <c r="K29" s="498"/>
      <c r="L29" s="498"/>
      <c r="M29" s="498"/>
      <c r="N29" s="498"/>
      <c r="O29" s="498"/>
      <c r="P29" s="498"/>
      <c r="Q29" s="498"/>
    </row>
    <row r="30" spans="1:17" ht="12.75" thickBot="1">
      <c r="A30" s="518"/>
      <c r="B30" s="566"/>
      <c r="C30" s="567"/>
      <c r="D30" s="568"/>
      <c r="E30" s="569"/>
      <c r="F30" s="570"/>
      <c r="G30" s="571"/>
      <c r="H30" s="571"/>
      <c r="I30" s="571"/>
      <c r="J30" s="571"/>
      <c r="K30" s="571"/>
      <c r="L30" s="571"/>
      <c r="M30" s="571"/>
      <c r="N30" s="571"/>
      <c r="O30" s="571"/>
      <c r="P30" s="571"/>
      <c r="Q30" s="571"/>
    </row>
    <row r="31" spans="1:17" ht="12">
      <c r="A31" s="518"/>
      <c r="B31" s="572">
        <f>SUM(B22:B29)</f>
        <v>16501152000</v>
      </c>
      <c r="C31" s="573">
        <f>SUM(C22:C29)</f>
        <v>1</v>
      </c>
      <c r="D31" s="574"/>
      <c r="E31" s="575"/>
      <c r="F31" s="565"/>
      <c r="G31" s="520"/>
      <c r="H31" s="520"/>
      <c r="I31" s="520"/>
      <c r="J31" s="520"/>
      <c r="K31" s="520"/>
      <c r="L31" s="520"/>
      <c r="M31" s="520"/>
      <c r="N31" s="520"/>
      <c r="O31" s="520"/>
      <c r="P31" s="520"/>
      <c r="Q31" s="520"/>
    </row>
    <row r="32" spans="1:17" ht="12.75" thickBot="1">
      <c r="A32" s="518"/>
      <c r="B32" s="576"/>
      <c r="C32" s="577"/>
      <c r="D32" s="574"/>
      <c r="E32" s="575"/>
      <c r="F32" s="565"/>
      <c r="G32" s="546"/>
      <c r="H32" s="546"/>
      <c r="I32" s="546"/>
      <c r="J32" s="546"/>
      <c r="K32" s="278"/>
      <c r="L32" s="549"/>
      <c r="M32" s="550"/>
      <c r="N32" s="550"/>
      <c r="O32" s="578"/>
      <c r="P32" s="552"/>
      <c r="Q32" s="552"/>
    </row>
    <row r="33" spans="1:17" ht="12">
      <c r="A33" s="579"/>
      <c r="B33" s="580"/>
      <c r="C33" s="581"/>
      <c r="D33" s="580"/>
      <c r="E33" s="582"/>
      <c r="F33" s="565"/>
      <c r="G33" s="546"/>
      <c r="H33" s="546"/>
      <c r="I33" s="546"/>
      <c r="J33" s="546"/>
      <c r="K33" s="278"/>
      <c r="L33" s="549"/>
      <c r="M33" s="550"/>
      <c r="N33" s="550"/>
      <c r="O33" s="578"/>
      <c r="P33" s="552"/>
      <c r="Q33" s="552"/>
    </row>
    <row r="34" spans="1:17" ht="12">
      <c r="A34" s="518" t="s">
        <v>256</v>
      </c>
      <c r="B34" s="521">
        <v>200000000</v>
      </c>
      <c r="C34" s="562">
        <f>B34/B31</f>
        <v>0.012120365899302061</v>
      </c>
      <c r="D34" s="574"/>
      <c r="E34" s="575"/>
      <c r="F34" s="520"/>
      <c r="G34" s="520"/>
      <c r="H34" s="520"/>
      <c r="I34" s="520"/>
      <c r="J34" s="520"/>
      <c r="K34" s="520"/>
      <c r="L34" s="520"/>
      <c r="M34" s="520"/>
      <c r="N34" s="520"/>
      <c r="O34" s="520"/>
      <c r="P34" s="520"/>
      <c r="Q34" s="520"/>
    </row>
    <row r="35" spans="1:17" ht="12.75" thickBot="1">
      <c r="A35" s="584"/>
      <c r="B35" s="585"/>
      <c r="C35" s="492"/>
      <c r="D35" s="585"/>
      <c r="E35" s="586"/>
      <c r="F35" s="498"/>
      <c r="G35" s="520"/>
      <c r="H35" s="520"/>
      <c r="I35" s="520"/>
      <c r="J35" s="520"/>
      <c r="K35" s="520"/>
      <c r="L35" s="541"/>
      <c r="M35" s="541"/>
      <c r="N35" s="542"/>
      <c r="O35" s="543"/>
      <c r="P35" s="498"/>
      <c r="Q35" s="544"/>
    </row>
    <row r="36" spans="1:17" ht="12">
      <c r="A36" s="495" t="s">
        <v>257</v>
      </c>
      <c r="B36" s="498"/>
      <c r="C36" s="498"/>
      <c r="D36" s="498"/>
      <c r="E36" s="498"/>
      <c r="F36" s="498"/>
      <c r="G36" s="520"/>
      <c r="H36" s="520"/>
      <c r="I36" s="520"/>
      <c r="J36" s="520"/>
      <c r="K36" s="520"/>
      <c r="L36" s="541"/>
      <c r="M36" s="541"/>
      <c r="N36" s="542"/>
      <c r="O36" s="543"/>
      <c r="P36" s="498"/>
      <c r="Q36" s="544"/>
    </row>
    <row r="37" spans="1:17" ht="12.75" thickBot="1">
      <c r="A37" s="495"/>
      <c r="B37" s="498"/>
      <c r="C37" s="498"/>
      <c r="D37" s="498"/>
      <c r="E37" s="498"/>
      <c r="F37" s="498"/>
      <c r="G37" s="520"/>
      <c r="H37" s="520"/>
      <c r="I37" s="520"/>
      <c r="J37" s="520"/>
      <c r="K37" s="520"/>
      <c r="L37" s="541"/>
      <c r="M37" s="541"/>
      <c r="N37" s="542"/>
      <c r="O37" s="543"/>
      <c r="P37" s="498"/>
      <c r="Q37" s="544"/>
    </row>
    <row r="38" spans="1:17" ht="12">
      <c r="A38" s="554" t="s">
        <v>306</v>
      </c>
      <c r="B38" s="556"/>
      <c r="C38" s="498"/>
      <c r="D38" s="498"/>
      <c r="E38" s="498"/>
      <c r="F38" s="498"/>
      <c r="G38" s="520"/>
      <c r="H38" s="520"/>
      <c r="I38" s="520"/>
      <c r="J38" s="520"/>
      <c r="K38" s="520"/>
      <c r="L38" s="541"/>
      <c r="M38" s="541"/>
      <c r="N38" s="542"/>
      <c r="O38" s="543"/>
      <c r="P38" s="498"/>
      <c r="Q38" s="544"/>
    </row>
    <row r="39" spans="1:17" ht="12.75" thickBot="1">
      <c r="A39" s="557"/>
      <c r="B39" s="560"/>
      <c r="C39" s="495"/>
      <c r="D39" s="495"/>
      <c r="E39" s="495"/>
      <c r="F39" s="495"/>
      <c r="G39" s="495"/>
      <c r="H39" s="495"/>
      <c r="I39" s="495"/>
      <c r="J39" s="495"/>
      <c r="K39" s="495"/>
      <c r="L39" s="495"/>
      <c r="M39" s="495"/>
      <c r="N39" s="495"/>
      <c r="O39" s="495"/>
      <c r="P39" s="495"/>
      <c r="Q39" s="495"/>
    </row>
    <row r="40" spans="1:17" ht="12">
      <c r="A40" s="587" t="s">
        <v>179</v>
      </c>
      <c r="B40" s="588">
        <v>200000000</v>
      </c>
      <c r="C40" s="495"/>
      <c r="D40" s="495"/>
      <c r="E40" s="495"/>
      <c r="F40" s="495"/>
      <c r="G40" s="495"/>
      <c r="H40" s="495"/>
      <c r="I40" s="495"/>
      <c r="J40" s="495"/>
      <c r="K40" s="495"/>
      <c r="L40" s="495"/>
      <c r="M40" s="495"/>
      <c r="N40" s="495"/>
      <c r="O40" s="495"/>
      <c r="P40" s="495"/>
      <c r="Q40" s="495"/>
    </row>
    <row r="41" spans="1:17" ht="12">
      <c r="A41" s="587" t="s">
        <v>180</v>
      </c>
      <c r="B41" s="588">
        <v>0</v>
      </c>
      <c r="C41" s="495"/>
      <c r="D41" s="495"/>
      <c r="E41" s="495"/>
      <c r="F41" s="495"/>
      <c r="G41" s="495"/>
      <c r="H41" s="495"/>
      <c r="I41" s="495"/>
      <c r="J41" s="495"/>
      <c r="K41" s="495"/>
      <c r="L41" s="495"/>
      <c r="M41" s="495"/>
      <c r="N41" s="495"/>
      <c r="O41" s="495"/>
      <c r="P41" s="495"/>
      <c r="Q41" s="495"/>
    </row>
    <row r="42" spans="1:17" ht="12">
      <c r="A42" s="587" t="s">
        <v>181</v>
      </c>
      <c r="B42" s="588">
        <v>0</v>
      </c>
      <c r="C42" s="495"/>
      <c r="D42" s="495"/>
      <c r="E42" s="495"/>
      <c r="F42" s="495"/>
      <c r="G42" s="495"/>
      <c r="H42" s="495"/>
      <c r="I42" s="495"/>
      <c r="J42" s="495"/>
      <c r="K42" s="495"/>
      <c r="L42" s="495"/>
      <c r="M42" s="495"/>
      <c r="N42" s="495"/>
      <c r="O42" s="495"/>
      <c r="P42" s="495"/>
      <c r="Q42" s="495"/>
    </row>
    <row r="43" spans="1:17" ht="12.75" thickBot="1">
      <c r="A43" s="589" t="s">
        <v>182</v>
      </c>
      <c r="B43" s="590">
        <v>200000000</v>
      </c>
      <c r="C43" s="495"/>
      <c r="D43" s="495"/>
      <c r="E43" s="495"/>
      <c r="F43" s="495"/>
      <c r="G43" s="495"/>
      <c r="H43" s="495"/>
      <c r="I43" s="495"/>
      <c r="J43" s="495"/>
      <c r="K43" s="495"/>
      <c r="L43" s="495"/>
      <c r="M43" s="495"/>
      <c r="N43" s="495"/>
      <c r="O43" s="495"/>
      <c r="P43" s="495"/>
      <c r="Q43" s="495"/>
    </row>
    <row r="44" spans="1:17" ht="12.75" thickBot="1">
      <c r="A44" s="499"/>
      <c r="B44" s="499"/>
      <c r="C44" s="495"/>
      <c r="D44" s="495"/>
      <c r="E44" s="495"/>
      <c r="F44" s="495"/>
      <c r="G44" s="495"/>
      <c r="H44" s="495"/>
      <c r="I44" s="495"/>
      <c r="J44" s="495"/>
      <c r="K44" s="495"/>
      <c r="L44" s="495"/>
      <c r="M44" s="495"/>
      <c r="N44" s="495"/>
      <c r="O44" s="495"/>
      <c r="P44" s="495"/>
      <c r="Q44" s="495"/>
    </row>
    <row r="45" spans="1:17" ht="12">
      <c r="A45" s="554" t="s">
        <v>307</v>
      </c>
      <c r="B45" s="502"/>
      <c r="C45" s="495"/>
      <c r="D45" s="495"/>
      <c r="E45" s="495"/>
      <c r="F45" s="495"/>
      <c r="G45" s="495"/>
      <c r="H45" s="495"/>
      <c r="I45" s="495"/>
      <c r="J45" s="495"/>
      <c r="K45" s="495"/>
      <c r="L45" s="495"/>
      <c r="M45" s="495"/>
      <c r="N45" s="495"/>
      <c r="O45" s="495"/>
      <c r="P45" s="495"/>
      <c r="Q45" s="495"/>
    </row>
    <row r="46" spans="1:17" ht="12.75" thickBot="1">
      <c r="A46" s="557"/>
      <c r="B46" s="558"/>
      <c r="C46" s="495"/>
      <c r="D46" s="495"/>
      <c r="E46" s="495"/>
      <c r="F46" s="495"/>
      <c r="G46" s="495"/>
      <c r="H46" s="495"/>
      <c r="I46" s="495"/>
      <c r="J46" s="495"/>
      <c r="K46" s="495"/>
      <c r="L46" s="495"/>
      <c r="M46" s="495"/>
      <c r="N46" s="495"/>
      <c r="O46" s="495"/>
      <c r="P46" s="495"/>
      <c r="Q46" s="495"/>
    </row>
    <row r="47" spans="1:17" ht="12">
      <c r="A47" s="504"/>
      <c r="B47" s="591"/>
      <c r="C47" s="495"/>
      <c r="D47" s="495"/>
      <c r="E47" s="495"/>
      <c r="F47" s="495"/>
      <c r="G47" s="495"/>
      <c r="H47" s="495"/>
      <c r="I47" s="495"/>
      <c r="J47" s="495"/>
      <c r="K47" s="495"/>
      <c r="L47" s="495"/>
      <c r="M47" s="495"/>
      <c r="N47" s="495"/>
      <c r="O47" s="495"/>
      <c r="P47" s="495"/>
      <c r="Q47" s="495"/>
    </row>
    <row r="48" spans="1:17" ht="12.75" thickBot="1">
      <c r="A48" s="592" t="s">
        <v>475</v>
      </c>
      <c r="B48" s="593">
        <v>0.006614214747809211</v>
      </c>
      <c r="C48" s="495"/>
      <c r="D48" s="495"/>
      <c r="E48" s="495"/>
      <c r="F48" s="495"/>
      <c r="G48" s="495"/>
      <c r="H48" s="495"/>
      <c r="I48" s="495"/>
      <c r="J48" s="495"/>
      <c r="K48" s="495"/>
      <c r="L48" s="495"/>
      <c r="M48" s="495"/>
      <c r="N48" s="495"/>
      <c r="O48" s="495"/>
      <c r="P48" s="495"/>
      <c r="Q48" s="495"/>
    </row>
    <row r="49" spans="1:17" ht="12">
      <c r="A49" s="495" t="s">
        <v>260</v>
      </c>
      <c r="B49" s="495"/>
      <c r="C49" s="495"/>
      <c r="D49" s="495"/>
      <c r="E49" s="495"/>
      <c r="F49" s="495"/>
      <c r="G49" s="495"/>
      <c r="H49" s="495"/>
      <c r="I49" s="495"/>
      <c r="J49" s="495"/>
      <c r="K49" s="495"/>
      <c r="L49" s="495"/>
      <c r="M49" s="495"/>
      <c r="N49" s="495"/>
      <c r="O49" s="495"/>
      <c r="P49" s="495"/>
      <c r="Q49" s="495"/>
    </row>
    <row r="50" spans="1:17" ht="12">
      <c r="A50" s="495"/>
      <c r="B50" s="495"/>
      <c r="C50" s="495"/>
      <c r="D50" s="495"/>
      <c r="E50" s="495"/>
      <c r="F50" s="495"/>
      <c r="G50" s="495"/>
      <c r="H50" s="495"/>
      <c r="I50" s="495"/>
      <c r="J50" s="495"/>
      <c r="K50" s="495"/>
      <c r="L50" s="495"/>
      <c r="M50" s="495"/>
      <c r="N50" s="495"/>
      <c r="O50" s="495"/>
      <c r="P50" s="495"/>
      <c r="Q50" s="495"/>
    </row>
    <row r="51" spans="1:17" ht="12">
      <c r="A51" s="495"/>
      <c r="B51" s="495"/>
      <c r="C51" s="495"/>
      <c r="D51" s="495"/>
      <c r="E51" s="495"/>
      <c r="F51" s="495"/>
      <c r="G51" s="495"/>
      <c r="H51" s="495"/>
      <c r="I51" s="495"/>
      <c r="J51" s="495"/>
      <c r="K51" s="495"/>
      <c r="L51" s="495"/>
      <c r="M51" s="495"/>
      <c r="N51" s="495"/>
      <c r="O51" s="495"/>
      <c r="P51" s="495"/>
      <c r="Q51" s="495"/>
    </row>
    <row r="52" spans="1:17" ht="12">
      <c r="A52" s="495"/>
      <c r="B52" s="495"/>
      <c r="C52" s="495"/>
      <c r="D52" s="495"/>
      <c r="E52" s="495"/>
      <c r="F52" s="495"/>
      <c r="G52" s="495"/>
      <c r="H52" s="495"/>
      <c r="I52" s="495"/>
      <c r="J52" s="495"/>
      <c r="K52" s="495"/>
      <c r="L52" s="495"/>
      <c r="M52" s="495"/>
      <c r="N52" s="495"/>
      <c r="O52" s="495"/>
      <c r="P52" s="495"/>
      <c r="Q52" s="495"/>
    </row>
    <row r="53" spans="1:17" ht="12">
      <c r="A53" s="495"/>
      <c r="B53" s="495"/>
      <c r="C53" s="495"/>
      <c r="D53" s="495"/>
      <c r="E53" s="495"/>
      <c r="F53" s="495"/>
      <c r="G53" s="495"/>
      <c r="H53" s="495"/>
      <c r="I53" s="495"/>
      <c r="J53" s="495"/>
      <c r="K53" s="495"/>
      <c r="L53" s="495"/>
      <c r="M53" s="495"/>
      <c r="N53" s="495"/>
      <c r="O53" s="495"/>
      <c r="P53" s="495"/>
      <c r="Q53" s="495"/>
    </row>
    <row r="54" spans="1:17" ht="12">
      <c r="A54" s="495"/>
      <c r="B54" s="495"/>
      <c r="C54" s="495"/>
      <c r="D54" s="495"/>
      <c r="E54" s="495"/>
      <c r="F54" s="495"/>
      <c r="G54" s="495"/>
      <c r="H54" s="495"/>
      <c r="I54" s="495"/>
      <c r="J54" s="495"/>
      <c r="K54" s="495"/>
      <c r="L54" s="495"/>
      <c r="M54" s="495"/>
      <c r="N54" s="495"/>
      <c r="O54" s="495"/>
      <c r="P54" s="495"/>
      <c r="Q54" s="495"/>
    </row>
    <row r="55" spans="1:17" ht="12">
      <c r="A55" s="495"/>
      <c r="B55" s="495"/>
      <c r="C55" s="495"/>
      <c r="D55" s="495"/>
      <c r="E55" s="495"/>
      <c r="F55" s="495"/>
      <c r="G55" s="495"/>
      <c r="H55" s="495"/>
      <c r="I55" s="495"/>
      <c r="J55" s="495"/>
      <c r="K55" s="495"/>
      <c r="L55" s="495"/>
      <c r="M55" s="495"/>
      <c r="N55" s="495"/>
      <c r="O55" s="495"/>
      <c r="P55" s="495"/>
      <c r="Q55" s="495"/>
    </row>
    <row r="56" spans="1:17" ht="12">
      <c r="A56" s="495"/>
      <c r="B56" s="495"/>
      <c r="C56" s="495"/>
      <c r="D56" s="495"/>
      <c r="E56" s="495"/>
      <c r="F56" s="495"/>
      <c r="G56" s="495"/>
      <c r="H56" s="495"/>
      <c r="I56" s="495"/>
      <c r="J56" s="495"/>
      <c r="K56" s="495"/>
      <c r="L56" s="495"/>
      <c r="M56" s="495"/>
      <c r="N56" s="495"/>
      <c r="O56" s="495"/>
      <c r="P56" s="495"/>
      <c r="Q56" s="495"/>
    </row>
    <row r="57" spans="1:17" ht="12">
      <c r="A57" s="495"/>
      <c r="B57" s="495"/>
      <c r="C57" s="495"/>
      <c r="D57" s="495"/>
      <c r="E57" s="495"/>
      <c r="F57" s="495"/>
      <c r="G57" s="495"/>
      <c r="H57" s="495"/>
      <c r="I57" s="495"/>
      <c r="J57" s="495"/>
      <c r="K57" s="495"/>
      <c r="L57" s="495"/>
      <c r="M57" s="495"/>
      <c r="N57" s="495"/>
      <c r="O57" s="495"/>
      <c r="P57" s="495"/>
      <c r="Q57" s="495"/>
    </row>
    <row r="58" spans="1:17" ht="12">
      <c r="A58" s="495"/>
      <c r="B58" s="495"/>
      <c r="C58" s="495"/>
      <c r="D58" s="495"/>
      <c r="E58" s="495"/>
      <c r="F58" s="495"/>
      <c r="G58" s="495"/>
      <c r="H58" s="495"/>
      <c r="I58" s="495"/>
      <c r="J58" s="495"/>
      <c r="K58" s="495"/>
      <c r="L58" s="495"/>
      <c r="M58" s="495"/>
      <c r="N58" s="495"/>
      <c r="O58" s="495"/>
      <c r="P58" s="495"/>
      <c r="Q58" s="495"/>
    </row>
    <row r="59" spans="1:17" ht="12">
      <c r="A59" s="495"/>
      <c r="B59" s="495"/>
      <c r="C59" s="495"/>
      <c r="D59" s="495"/>
      <c r="E59" s="495"/>
      <c r="F59" s="495"/>
      <c r="G59" s="495"/>
      <c r="H59" s="495"/>
      <c r="I59" s="495"/>
      <c r="J59" s="495"/>
      <c r="K59" s="495"/>
      <c r="L59" s="495"/>
      <c r="M59" s="495"/>
      <c r="N59" s="495"/>
      <c r="O59" s="495"/>
      <c r="P59" s="495"/>
      <c r="Q59" s="495"/>
    </row>
    <row r="60" spans="1:17" ht="12">
      <c r="A60" s="495"/>
      <c r="B60" s="495"/>
      <c r="C60" s="495"/>
      <c r="D60" s="495"/>
      <c r="E60" s="495"/>
      <c r="F60" s="495"/>
      <c r="G60" s="495"/>
      <c r="H60" s="495"/>
      <c r="I60" s="495"/>
      <c r="J60" s="495"/>
      <c r="K60" s="495"/>
      <c r="L60" s="495"/>
      <c r="M60" s="495"/>
      <c r="N60" s="495"/>
      <c r="O60" s="495"/>
      <c r="P60" s="495"/>
      <c r="Q60" s="495"/>
    </row>
    <row r="61" spans="3:17" ht="12">
      <c r="C61" s="495"/>
      <c r="D61" s="495"/>
      <c r="E61" s="495"/>
      <c r="F61" s="495"/>
      <c r="G61" s="495"/>
      <c r="H61" s="495"/>
      <c r="I61" s="495"/>
      <c r="J61" s="495"/>
      <c r="K61" s="495"/>
      <c r="L61" s="495"/>
      <c r="M61" s="495"/>
      <c r="N61" s="495"/>
      <c r="O61" s="495"/>
      <c r="P61" s="495"/>
      <c r="Q61" s="495"/>
    </row>
    <row r="62" spans="1:17" ht="12">
      <c r="A62" s="495"/>
      <c r="B62" s="495"/>
      <c r="C62" s="495"/>
      <c r="D62" s="495"/>
      <c r="E62" s="495"/>
      <c r="F62" s="495"/>
      <c r="G62" s="495"/>
      <c r="H62" s="495"/>
      <c r="I62" s="495"/>
      <c r="J62" s="495"/>
      <c r="K62" s="495"/>
      <c r="L62" s="495"/>
      <c r="M62" s="495"/>
      <c r="N62" s="495"/>
      <c r="O62" s="495"/>
      <c r="P62" s="495"/>
      <c r="Q62" s="495"/>
    </row>
    <row r="63" spans="1:17" ht="12">
      <c r="A63" s="495"/>
      <c r="B63" s="495"/>
      <c r="C63" s="495"/>
      <c r="D63" s="495"/>
      <c r="E63" s="495"/>
      <c r="F63" s="495"/>
      <c r="G63" s="495"/>
      <c r="H63" s="495"/>
      <c r="I63" s="495"/>
      <c r="J63" s="495"/>
      <c r="K63" s="495"/>
      <c r="L63" s="495"/>
      <c r="M63" s="495"/>
      <c r="N63" s="495"/>
      <c r="O63" s="495"/>
      <c r="P63" s="495"/>
      <c r="Q63" s="495"/>
    </row>
    <row r="64" spans="1:17" ht="12">
      <c r="A64" s="495"/>
      <c r="B64" s="495"/>
      <c r="C64" s="495"/>
      <c r="D64" s="495"/>
      <c r="E64" s="495"/>
      <c r="F64" s="495"/>
      <c r="G64" s="495"/>
      <c r="H64" s="495"/>
      <c r="I64" s="495"/>
      <c r="J64" s="495"/>
      <c r="K64" s="495"/>
      <c r="L64" s="495"/>
      <c r="M64" s="495"/>
      <c r="N64" s="495"/>
      <c r="O64" s="495"/>
      <c r="P64" s="495"/>
      <c r="Q64" s="495"/>
    </row>
  </sheetData>
  <sheetProtection/>
  <printOptions/>
  <pageMargins left="0.7086614173228347" right="0.7086614173228347" top="0.7480314960629921" bottom="0.7480314960629921" header="0.31496062992125984" footer="0.31496062992125984"/>
  <pageSetup horizontalDpi="600" verticalDpi="600" orientation="landscape" paperSize="9" scale="51" r:id="rId1"/>
  <headerFooter>
    <oddHeader>&amp;CLangton Investors' Report - September 2011</oddHeader>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x341139</cp:lastModifiedBy>
  <cp:lastPrinted>2011-11-02T10:35:24Z</cp:lastPrinted>
  <dcterms:created xsi:type="dcterms:W3CDTF">2011-08-15T10:47:16Z</dcterms:created>
  <dcterms:modified xsi:type="dcterms:W3CDTF">2014-03-21T10:34:20Z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