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80" windowWidth="18030" windowHeight="1084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Sheet1" sheetId="14" r:id="rId14"/>
  </sheets>
  <externalReferences>
    <externalReference r:id="rId17"/>
    <externalReference r:id="rId18"/>
    <externalReference r:id="rId19"/>
  </externalReferences>
  <definedNames>
    <definedName name="_xlnm.Print_Area" localSheetId="9">'Page 10'!$A$1:$K$66</definedName>
    <definedName name="_xlnm.Print_Area" localSheetId="1">'Page 2'!$B$1:$G$29</definedName>
    <definedName name="CPRMonthly">'[1]CPRfrom TrustCalcs'!$C$10</definedName>
    <definedName name="RepDate">'[2]Inputs'!$F$2</definedName>
    <definedName name="TCDate">'[2]Inputs'!$I$2</definedName>
  </definedNames>
  <calcPr fullCalcOnLoad="1"/>
</workbook>
</file>

<file path=xl/sharedStrings.xml><?xml version="1.0" encoding="utf-8"?>
<sst xmlns="http://schemas.openxmlformats.org/spreadsheetml/2006/main" count="1218" uniqueCount="545">
  <si>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</si>
  <si>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</si>
  <si>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</si>
  <si>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</si>
  <si>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</si>
  <si>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</si>
  <si>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</si>
  <si>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</si>
  <si>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</si>
  <si>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</si>
  <si>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</si>
  <si>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</si>
  <si>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</si>
  <si>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</si>
  <si>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</si>
  <si>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</si>
  <si>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</si>
  <si>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Principal (Unscheduled)</t>
  </si>
  <si>
    <t>Arrears Analysis of Non Repossessed Mortgage Loans</t>
  </si>
  <si>
    <t>Number</t>
  </si>
  <si>
    <t>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</si>
  <si>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</si>
  <si>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</si>
  <si>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</si>
  <si>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</si>
  <si>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</si>
  <si>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</si>
  <si>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</si>
  <si>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</si>
  <si>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</si>
  <si>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</si>
  <si>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</si>
  <si>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</si>
  <si>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</si>
  <si>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</si>
  <si>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</si>
  <si>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</si>
  <si>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</si>
  <si>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</si>
  <si>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</si>
  <si>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</si>
  <si>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</si>
  <si>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</si>
  <si>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</si>
  <si>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</si>
  <si>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</si>
  <si>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</si>
  <si>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</si>
  <si>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</si>
  <si>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</si>
  <si>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</si>
  <si>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</si>
  <si>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</si>
  <si>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</si>
  <si>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</si>
  <si>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</si>
  <si>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</si>
  <si>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</si>
  <si>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</si>
  <si>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</si>
  <si>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</si>
  <si>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</si>
  <si>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</si>
  <si>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</si>
  <si>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</si>
  <si>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</si>
  <si>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</si>
  <si>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</si>
  <si>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</si>
  <si>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</si>
  <si>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</si>
  <si>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</si>
  <si>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</si>
  <si>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</si>
  <si>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</si>
  <si>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</si>
  <si>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</si>
  <si>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</si>
  <si>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</si>
  <si>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</si>
  <si>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</si>
  <si>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</si>
  <si>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</si>
  <si>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</si>
  <si>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</si>
  <si>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</si>
  <si>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</si>
  <si>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</si>
  <si>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</si>
  <si>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</si>
  <si>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</si>
  <si>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</si>
  <si>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</si>
  <si>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</si>
  <si>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</si>
  <si>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</si>
  <si>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</si>
  <si>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</si>
  <si>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</si>
  <si>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</si>
  <si>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</si>
  <si>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</si>
  <si>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</si>
  <si>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</si>
  <si>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</si>
  <si>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</si>
  <si>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</si>
  <si>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</si>
  <si>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</si>
  <si>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</si>
  <si>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</si>
  <si>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</si>
  <si>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</si>
  <si>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</si>
  <si>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</si>
  <si>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</si>
  <si>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</si>
  <si>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</si>
  <si>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</si>
  <si>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</si>
  <si>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</si>
  <si>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</si>
  <si>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</si>
  <si>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</si>
  <si>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</si>
  <si>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</si>
  <si>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</si>
  <si>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</si>
  <si>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</si>
  <si>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</si>
  <si>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</si>
  <si>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</si>
  <si>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</si>
  <si>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</si>
  <si>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</si>
  <si>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</si>
  <si>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</si>
  <si>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</si>
  <si>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</si>
  <si>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</si>
  <si>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</si>
  <si>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</si>
  <si>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</si>
  <si>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</si>
  <si>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</si>
  <si>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</si>
  <si>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</si>
  <si>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</si>
  <si>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</si>
  <si>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</si>
  <si>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</si>
  <si>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</si>
  <si>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</si>
  <si>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</si>
  <si>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</si>
  <si>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</si>
  <si>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</si>
  <si>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</si>
  <si>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</si>
  <si>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</si>
  <si>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</si>
  <si>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</si>
  <si>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</si>
  <si>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</si>
  <si>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</si>
  <si>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</si>
  <si>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</si>
  <si>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</si>
  <si>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</si>
  <si>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</si>
  <si>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</si>
  <si>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</si>
  <si>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</si>
  <si>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</si>
  <si>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</si>
  <si>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</si>
  <si>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</si>
  <si>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</si>
  <si>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</si>
  <si>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</si>
  <si>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</si>
  <si>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</si>
  <si>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</si>
  <si>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</si>
  <si>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</si>
  <si>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</si>
  <si>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</si>
  <si>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</si>
  <si>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</si>
  <si>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</si>
  <si>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</si>
  <si>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</si>
  <si>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</si>
  <si>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</si>
  <si>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</si>
  <si>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</si>
  <si>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</si>
  <si>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</si>
  <si>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</si>
  <si>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</si>
  <si>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</si>
  <si>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</si>
  <si>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</si>
  <si>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</si>
  <si>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</si>
  <si>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</si>
  <si>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</si>
  <si>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</si>
  <si>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</si>
  <si>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</si>
  <si>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</si>
  <si>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</si>
  <si>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</si>
  <si>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</si>
  <si>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</si>
  <si>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</si>
  <si>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</si>
  <si>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</si>
  <si>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</si>
  <si>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</si>
  <si>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</si>
  <si>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</si>
  <si>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</si>
  <si>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</si>
  <si>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</si>
  <si>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</si>
  <si>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n/a</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</si>
  <si>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</si>
  <si>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</si>
  <si>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</si>
  <si>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</si>
  <si>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</si>
  <si>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</si>
  <si>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</si>
  <si>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</si>
  <si>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</si>
  <si>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</si>
  <si>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</si>
  <si>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</si>
  <si>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</si>
  <si>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</si>
  <si>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</si>
  <si>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</si>
  <si>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</si>
  <si>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</si>
  <si>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</si>
  <si>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</si>
  <si>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</si>
  <si>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</si>
  <si>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</si>
  <si>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</si>
  <si>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</si>
  <si>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</si>
  <si>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</si>
  <si>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</si>
  <si>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</si>
  <si>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</si>
  <si>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</si>
  <si>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</si>
  <si>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</si>
  <si>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</si>
  <si>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</si>
  <si>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</si>
  <si>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</si>
  <si>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</si>
  <si>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</si>
  <si>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</si>
  <si>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</si>
  <si>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</si>
  <si>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</si>
  <si>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</si>
  <si>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</si>
  <si>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</si>
  <si>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</si>
  <si>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</si>
  <si>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</si>
  <si>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</si>
  <si>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</si>
  <si>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</si>
  <si>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</si>
  <si>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</si>
  <si>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</si>
  <si>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</si>
  <si>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</si>
  <si>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</si>
  <si>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</si>
  <si>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</si>
  <si>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</si>
  <si>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</si>
  <si>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</si>
  <si>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</si>
  <si>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</si>
  <si>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</si>
  <si>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</si>
  <si>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</si>
  <si>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</si>
  <si>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</si>
  <si>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</si>
  <si>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</si>
  <si>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</si>
  <si>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</si>
  <si>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</si>
  <si>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</si>
  <si>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</si>
  <si>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</si>
  <si>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</si>
  <si>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</si>
  <si>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</si>
  <si>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</si>
  <si>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</si>
  <si>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</si>
  <si>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</si>
  <si>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</si>
  <si>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</si>
  <si>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</si>
  <si>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</si>
  <si>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</si>
  <si>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</si>
  <si>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</si>
  <si>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</si>
  <si>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</si>
  <si>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</si>
  <si>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</si>
  <si>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</si>
  <si>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</si>
  <si>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</si>
  <si>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</si>
  <si>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</si>
  <si>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</si>
  <si>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</si>
  <si>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</si>
  <si>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</si>
  <si>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</si>
  <si>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</si>
  <si>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</si>
  <si>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</si>
  <si>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</si>
  <si>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</si>
  <si>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</si>
  <si>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</si>
  <si>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</si>
  <si>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</si>
  <si>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</si>
  <si>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</si>
  <si>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</si>
  <si>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</si>
  <si>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</si>
  <si>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</si>
  <si>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</si>
  <si>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</si>
  <si>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</si>
  <si>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</si>
  <si>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</si>
  <si>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</si>
  <si>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</si>
  <si>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</si>
  <si>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</si>
  <si>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</si>
  <si>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</si>
  <si>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</si>
  <si>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</si>
  <si>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</si>
  <si>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</si>
  <si>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</si>
  <si>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</si>
  <si>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</si>
  <si>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</si>
  <si>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</si>
  <si>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</si>
  <si>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</si>
  <si>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</si>
  <si>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</si>
  <si>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</si>
  <si>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</si>
  <si>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</si>
  <si>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</si>
  <si>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</si>
  <si>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</si>
  <si>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</si>
  <si>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</si>
  <si>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</si>
  <si>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</si>
  <si>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</si>
  <si>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</si>
  <si>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</si>
  <si>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</si>
  <si>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</si>
  <si>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</si>
  <si>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</si>
  <si>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</si>
  <si>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2010-1 PRINCIPAL WATERFALL</t>
  </si>
  <si>
    <t>1 Month CPR</t>
  </si>
  <si>
    <t>3 Month Average CPR</t>
  </si>
  <si>
    <t>12 Month CPR
(Annualised)</t>
  </si>
  <si>
    <t>Note</t>
  </si>
  <si>
    <t>SWAP PAYMENTS</t>
  </si>
  <si>
    <t>Langton Securities (2008-1)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</si>
  <si>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</si>
  <si>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</si>
  <si>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</si>
  <si>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</si>
  <si>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</si>
  <si>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</si>
  <si>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</si>
  <si>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</si>
  <si>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</si>
  <si>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</si>
  <si>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</si>
  <si>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</si>
  <si>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</si>
  <si>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</si>
  <si>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</si>
  <si>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</si>
  <si>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</si>
  <si>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</si>
  <si>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</si>
  <si>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</si>
  <si>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</si>
  <si>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</si>
  <si>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</si>
  <si>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</si>
  <si>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</si>
  <si>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</si>
  <si>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Weighted Average Yield (Pre-Swap)</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</si>
  <si>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</si>
  <si>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</si>
  <si>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</si>
  <si>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</si>
  <si>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</si>
  <si>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</si>
  <si>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</si>
  <si>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</si>
  <si>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</si>
  <si>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</si>
  <si>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</si>
  <si>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</si>
  <si>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</si>
  <si>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</si>
  <si>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</si>
  <si>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</si>
  <si>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</si>
  <si>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</si>
  <si>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</si>
  <si>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</si>
  <si>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</si>
  <si>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</si>
  <si>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</si>
  <si>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</si>
  <si>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</si>
  <si>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</si>
  <si>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</si>
  <si>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</si>
  <si>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</si>
  <si>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</si>
  <si>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</si>
  <si>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</si>
  <si>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</si>
  <si>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</si>
  <si>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</si>
  <si>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</si>
  <si>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</si>
  <si>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</si>
  <si>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</si>
  <si>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</si>
  <si>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</si>
  <si>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</si>
  <si>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</si>
  <si>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</si>
  <si>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</si>
  <si>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</si>
  <si>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</si>
  <si>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</si>
  <si>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</si>
  <si>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</si>
  <si>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</si>
  <si>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</si>
  <si>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</si>
  <si>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</si>
  <si>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</si>
  <si>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(other than principal and the funding start-up loan)</t>
  </si>
  <si>
    <t>2010-2 / 2011-2 Credit Enhancement</t>
  </si>
  <si>
    <t>Langton 2010-2 / 2011-2 Reserve Fund</t>
  </si>
  <si>
    <t>Excess Spread 2010-2 / 2011-2</t>
  </si>
  <si>
    <t>Collateral Postings</t>
  </si>
  <si>
    <t>Funding 1 Swap</t>
  </si>
  <si>
    <t>3m GBP LIBOR</t>
  </si>
  <si>
    <t>*See Funding 1 swap confirm</t>
  </si>
  <si>
    <t>2008-1 Tap A1</t>
  </si>
  <si>
    <t>ANTS</t>
  </si>
  <si>
    <t>2008-1 Tap A2</t>
  </si>
  <si>
    <t>2010-2 A2</t>
  </si>
  <si>
    <t>2010-2 A3</t>
  </si>
  <si>
    <t>2010-2T2 A1</t>
  </si>
  <si>
    <t>2010-2T2 A2</t>
  </si>
  <si>
    <t>2010-2T2 A3</t>
  </si>
  <si>
    <t>2010-2T2 A4</t>
  </si>
  <si>
    <t>2010-2T2 A5</t>
  </si>
  <si>
    <t>2010-2T2 A6</t>
  </si>
  <si>
    <t>2010-2T2 A7</t>
  </si>
  <si>
    <t>2010-2T2 A8</t>
  </si>
  <si>
    <t>2010-2T2 A9</t>
  </si>
  <si>
    <t>*http://www.aboutsantander.co.uk/media/32796/Funding%20Swap%20Confirmation.PDF</t>
  </si>
  <si>
    <t>**Average for quarter</t>
  </si>
  <si>
    <t>Unknown</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</si>
  <si>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</si>
  <si>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</si>
  <si>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Redeemed this period</t>
  </si>
  <si>
    <t>Repurchases this period*</t>
  </si>
  <si>
    <t>COLLATERAL</t>
  </si>
  <si>
    <t>Mortgage collections - Interest</t>
  </si>
  <si>
    <t>Mortgage collections - Principal (Scheduled)</t>
  </si>
  <si>
    <t>Z = Balance of Flexible redraws and further advances covered by CCA</t>
  </si>
  <si>
    <t>Minumun Seller Share (Amount)</t>
  </si>
  <si>
    <t>Minuimun Seller Share (% of total)</t>
  </si>
  <si>
    <t xml:space="preserve">Arrears </t>
  </si>
  <si>
    <t>By Number</t>
  </si>
  <si>
    <t>By current 
balance</t>
  </si>
  <si>
    <t>The weighted average remaining term of loans was approximately 205 months and the maximum remaining term of loans was 487 months. The minimum remianing term of loans was 0 months.</t>
  </si>
  <si>
    <t>19/03/12-19/06/12</t>
  </si>
  <si>
    <t>Excess Spread for the period ended 19 Mar 12 Annualised</t>
  </si>
  <si>
    <t>ISSUER 2011-1 PRINCIPAL WATERFALL</t>
  </si>
  <si>
    <t>X = Current balance of loans in the trust property multiplied by 4%</t>
  </si>
  <si>
    <t>Y = Flexible draw capacity (Flexible drawdown reservoir of live sub-accounts) multiplied 8% multiplied by 3</t>
  </si>
  <si>
    <t xml:space="preserve">A or F1 (or, if Ratings Watch Negative, A+ or F1+) / A2 or P-1 (or A1 if no ST rating) / A or A-1 (A+ if not ST rating), </t>
  </si>
  <si>
    <t xml:space="preserve">For the purposes of the Bank of England Market Notice dated 30th November 2010 "defaults" is defined as properties having been taken into possession.     
</t>
  </si>
  <si>
    <t>01-May-12 to 31-May-12</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</si>
  <si>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</si>
  <si>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Current value of Mortgage Loans in Pool at 31-May-12</t>
  </si>
  <si>
    <t>Last months Closing Trust Assets at 30-Apr-12</t>
  </si>
  <si>
    <t>Principal Ledger as calculated on 1-Jun-12</t>
  </si>
  <si>
    <t>Funding Share as calculated on 1-Jun-12</t>
  </si>
  <si>
    <t>Funding Share % as calculated on 1-Jun-12</t>
  </si>
  <si>
    <t>Seller Share as calculated on 1-Jun-12</t>
  </si>
  <si>
    <t>Seller Share % as calculated on 1-Jun-12</t>
  </si>
  <si>
    <t>Minimum Seller Share (Amount) calculated on 31-May-12</t>
  </si>
  <si>
    <t>The weighted average loan size was approximately £103,600 and the maximum loan size was £997,939. The minimum loan size was £0</t>
  </si>
  <si>
    <t>The weighted average Indexed loan to value was approximately 68.71% and the maximum Indexed loan to value was 327%. The minimum indexed loan to value was 0%.</t>
  </si>
  <si>
    <t>The weighted average loan to value was approximately 63.85% and the maximum loan to value was 322%. The minimum loan to value was 0%.</t>
  </si>
  <si>
    <t>Original Loan to Value</t>
  </si>
  <si>
    <t>The weighted average original loan to value was approximately 68.10% and the maximum loan to value was 132%. The minimum loan to value was 0%.</t>
  </si>
  <si>
    <t>The weighted average seasoning of loans was approximately 65.72 months and the maximum seasoning of loans was 531.7 months. The minimum seasoning of loans was 19 months.</t>
  </si>
  <si>
    <t>*Each issue is entitled to its pro rata share of Funding Reserve</t>
  </si>
  <si>
    <t xml:space="preserve">There were no collateral posted during the Reporting Period 01-May-12 to 31-May-12 </t>
  </si>
  <si>
    <t>Citicorp Trustee Company Limited (Langton Securities 2008-1, Langton Securities 2010-1)  Citibank N.A. (Langton Securities 2010-2)</t>
  </si>
  <si>
    <t>*Repurchases this period include 182 accounts where minor balances totalling £18,450,781 remain to be collected after redemption.  These balances have been repurchased by the Seller.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</si>
</sst>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0_ ;\-#,##0\ "/>
  </numFmts>
  <fonts count="72">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indexed="9"/>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9"/>
      <color indexed="9"/>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arial"/>
      <family val="2"/>
    </font>
    <font>
      <b/>
      <sz val="9"/>
      <color theme="2"/>
      <name val="arial"/>
      <family val="2"/>
    </font>
    <font>
      <b/>
      <sz val="9"/>
      <color theme="1"/>
      <name val="arial"/>
      <family val="2"/>
    </font>
    <font>
      <sz val="9"/>
      <color theme="0"/>
      <name val="arial"/>
      <family val="2"/>
    </font>
    <font>
      <b/>
      <sz val="9"/>
      <color rgb="FFFFFFFF"/>
      <name val="arial"/>
      <family val="2"/>
    </font>
    <font>
      <b/>
      <sz val="9"/>
      <color rgb="FF000000"/>
      <name val="Calibri"/>
      <family val="2"/>
    </font>
    <font>
      <sz val="9"/>
      <color rgb="FF000000"/>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indexed="1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bottom style="medium"/>
    </border>
    <border>
      <left style="medium"/>
      <right style="medium"/>
      <top/>
      <bottom/>
    </border>
    <border>
      <left style="medium"/>
      <right/>
      <top/>
      <bottom/>
    </border>
    <border>
      <left/>
      <right/>
      <top style="medium"/>
      <bottom/>
    </border>
    <border>
      <left style="medium"/>
      <right/>
      <top style="medium"/>
      <bottom/>
    </border>
    <border>
      <left style="medium"/>
      <right/>
      <top/>
      <bottom style="medium"/>
    </border>
    <border>
      <left style="medium"/>
      <right style="medium"/>
      <top style="medium"/>
      <bottom style="medium"/>
    </border>
    <border>
      <left/>
      <right/>
      <top/>
      <bottom style="double"/>
    </border>
    <border>
      <left style="medium"/>
      <right style="medium"/>
      <top style="medium"/>
      <bottom/>
    </border>
    <border>
      <left/>
      <right style="medium"/>
      <top style="medium"/>
      <bottom/>
    </border>
    <border>
      <left/>
      <right style="medium"/>
      <top/>
      <bottom style="medium"/>
    </border>
    <border>
      <left/>
      <right style="medium"/>
      <top/>
      <bottom/>
    </border>
    <border>
      <left/>
      <right/>
      <top style="thick"/>
      <bottom style="medium"/>
    </border>
    <border>
      <left/>
      <right style="thin"/>
      <top style="thin"/>
      <bottom/>
    </border>
    <border>
      <left/>
      <right style="thin"/>
      <top/>
      <bottom/>
    </border>
    <border>
      <left/>
      <right style="medium"/>
      <top style="medium"/>
      <bottom style="medium"/>
    </border>
    <border>
      <left style="medium"/>
      <right/>
      <top style="medium"/>
      <bottom style="medium"/>
    </border>
    <border>
      <left/>
      <right/>
      <top style="medium"/>
      <bottom style="medium"/>
    </border>
    <border>
      <left style="thin"/>
      <right/>
      <top/>
      <bottom style="thin"/>
    </border>
    <border>
      <left/>
      <right/>
      <top/>
      <bottom style="thin"/>
    </border>
    <border>
      <left/>
      <right style="thin"/>
      <top/>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4"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829">
    <xf numFmtId="0" fontId="0" fillId="0" borderId="0" xfId="0"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Alignment="1">
      <alignment horizontal="left"/>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6" fillId="0" borderId="13"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10" fontId="6" fillId="0" borderId="0" xfId="95" applyNumberFormat="1" applyFont="1" applyFill="1" applyBorder="1" applyAlignment="1" quotePrefix="1">
      <alignment horizontal="right"/>
    </xf>
    <xf numFmtId="0" fontId="6" fillId="0" borderId="0" xfId="0" applyFont="1" applyFill="1" applyBorder="1" applyAlignment="1">
      <alignment/>
    </xf>
    <xf numFmtId="10" fontId="6" fillId="0" borderId="14" xfId="101" applyNumberFormat="1" applyFont="1" applyFill="1" applyBorder="1" applyAlignment="1">
      <alignment horizontal="right"/>
    </xf>
    <xf numFmtId="10" fontId="6" fillId="0" borderId="0" xfId="95" applyNumberFormat="1" applyFont="1" applyFill="1" applyBorder="1" applyAlignment="1">
      <alignment horizontal="right"/>
    </xf>
    <xf numFmtId="0" fontId="6" fillId="0" borderId="0" xfId="68" applyFont="1" applyFill="1" applyBorder="1" applyAlignment="1">
      <alignment wrapText="1"/>
      <protection/>
    </xf>
    <xf numFmtId="0" fontId="5" fillId="0" borderId="13" xfId="0" applyFont="1" applyFill="1" applyBorder="1" applyAlignment="1">
      <alignment/>
    </xf>
    <xf numFmtId="10" fontId="6" fillId="0" borderId="0" xfId="95" applyNumberFormat="1" applyFont="1" applyFill="1" applyBorder="1" applyAlignment="1">
      <alignment/>
    </xf>
    <xf numFmtId="170" fontId="6" fillId="0" borderId="0" xfId="95" applyNumberFormat="1" applyFont="1" applyFill="1" applyBorder="1" applyAlignment="1">
      <alignment horizontal="right"/>
    </xf>
    <xf numFmtId="170" fontId="6" fillId="0" borderId="0" xfId="95" applyNumberFormat="1" applyFont="1" applyFill="1" applyBorder="1" applyAlignment="1">
      <alignment horizontal="right" wrapText="1"/>
    </xf>
    <xf numFmtId="10" fontId="6" fillId="0" borderId="15" xfId="95" applyNumberFormat="1" applyFont="1" applyFill="1" applyBorder="1" applyAlignment="1">
      <alignment horizontal="right" wrapText="1"/>
    </xf>
    <xf numFmtId="10" fontId="6" fillId="0" borderId="14" xfId="89" applyNumberFormat="1" applyFont="1" applyFill="1" applyBorder="1" applyAlignment="1">
      <alignment horizontal="right" wrapText="1"/>
    </xf>
    <xf numFmtId="170" fontId="6" fillId="0" borderId="0" xfId="89" applyNumberFormat="1" applyFont="1" applyFill="1" applyBorder="1" applyAlignment="1">
      <alignment horizontal="right"/>
    </xf>
    <xf numFmtId="0" fontId="6" fillId="0" borderId="16" xfId="73" applyFont="1" applyFill="1" applyBorder="1" applyAlignment="1">
      <alignment horizontal="left"/>
      <protection/>
    </xf>
    <xf numFmtId="0" fontId="6" fillId="0" borderId="17" xfId="73" applyFont="1" applyBorder="1" applyAlignment="1">
      <alignment/>
      <protection/>
    </xf>
    <xf numFmtId="0" fontId="6" fillId="0" borderId="18" xfId="73" applyFont="1" applyFill="1" applyBorder="1" applyAlignment="1">
      <alignment/>
      <protection/>
    </xf>
    <xf numFmtId="0" fontId="6" fillId="0" borderId="19" xfId="73" applyFont="1" applyFill="1" applyBorder="1" applyAlignment="1">
      <alignment/>
      <protection/>
    </xf>
    <xf numFmtId="0" fontId="6" fillId="0" borderId="16" xfId="73" applyFont="1" applyFill="1" applyBorder="1" applyAlignment="1">
      <alignment/>
      <protection/>
    </xf>
    <xf numFmtId="170" fontId="61" fillId="33" borderId="20" xfId="89"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0" fontId="4" fillId="0" borderId="0" xfId="61" applyFill="1" applyBorder="1" applyAlignment="1" applyProtection="1">
      <alignment/>
      <protection/>
    </xf>
    <xf numFmtId="9" fontId="6" fillId="0" borderId="17" xfId="95" applyNumberFormat="1" applyFont="1" applyFill="1" applyBorder="1" applyAlignment="1" quotePrefix="1">
      <alignment horizontal="right"/>
    </xf>
    <xf numFmtId="167" fontId="6" fillId="0" borderId="0" xfId="68" applyNumberFormat="1" applyFont="1" applyFill="1" applyBorder="1" applyAlignment="1">
      <alignment wrapText="1"/>
      <protection/>
    </xf>
    <xf numFmtId="0" fontId="0" fillId="0" borderId="0" xfId="0" applyBorder="1" applyAlignment="1">
      <alignment/>
    </xf>
    <xf numFmtId="9" fontId="6" fillId="0" borderId="0" xfId="95" applyNumberFormat="1" applyFont="1" applyFill="1" applyBorder="1" applyAlignment="1">
      <alignment horizontal="right"/>
    </xf>
    <xf numFmtId="0" fontId="6" fillId="0" borderId="18" xfId="79" applyFont="1" applyFill="1" applyBorder="1">
      <alignment/>
      <protection/>
    </xf>
    <xf numFmtId="0" fontId="6" fillId="0" borderId="16" xfId="79" applyFont="1" applyFill="1" applyBorder="1">
      <alignment/>
      <protection/>
    </xf>
    <xf numFmtId="0" fontId="6" fillId="0" borderId="19" xfId="79" applyFont="1" applyFill="1" applyBorder="1">
      <alignment/>
      <protection/>
    </xf>
    <xf numFmtId="170" fontId="5" fillId="0" borderId="0" xfId="95" applyNumberFormat="1" applyFont="1" applyFill="1" applyBorder="1" applyAlignment="1">
      <alignment horizontal="right"/>
    </xf>
    <xf numFmtId="0" fontId="6" fillId="0" borderId="0" xfId="74" applyFont="1" applyAlignment="1">
      <alignment vertical="top" wrapText="1"/>
      <protection/>
    </xf>
    <xf numFmtId="0" fontId="6" fillId="0" borderId="0" xfId="74" applyFont="1" applyFill="1" applyBorder="1" applyAlignment="1">
      <alignment wrapText="1"/>
      <protection/>
    </xf>
    <xf numFmtId="0" fontId="61"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1" xfId="0" applyFont="1" applyBorder="1" applyAlignment="1">
      <alignment/>
    </xf>
    <xf numFmtId="4" fontId="2" fillId="0" borderId="21"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1" fillId="33" borderId="18" xfId="70" applyFont="1" applyFill="1" applyBorder="1" applyAlignment="1">
      <alignment horizontal="center"/>
      <protection/>
    </xf>
    <xf numFmtId="0" fontId="61" fillId="33" borderId="18" xfId="70" applyFont="1" applyFill="1" applyBorder="1" applyAlignment="1">
      <alignment horizontal="center" vertical="center" wrapText="1"/>
      <protection/>
    </xf>
    <xf numFmtId="0" fontId="61" fillId="33" borderId="22" xfId="70" applyFont="1" applyFill="1" applyBorder="1" applyAlignment="1">
      <alignment horizontal="center" vertical="center" wrapText="1"/>
      <protection/>
    </xf>
    <xf numFmtId="0" fontId="62" fillId="33" borderId="0" xfId="0" applyFont="1" applyFill="1" applyAlignment="1">
      <alignment/>
    </xf>
    <xf numFmtId="0" fontId="63" fillId="33" borderId="0" xfId="0" applyFont="1" applyFill="1" applyAlignment="1">
      <alignment/>
    </xf>
    <xf numFmtId="178" fontId="6" fillId="0" borderId="0" xfId="95" applyNumberFormat="1" applyFont="1" applyFill="1" applyBorder="1" applyAlignment="1">
      <alignment horizontal="right"/>
    </xf>
    <xf numFmtId="167" fontId="6" fillId="0" borderId="15" xfId="37" applyFont="1" applyFill="1" applyBorder="1" applyAlignment="1" applyProtection="1">
      <alignment horizontal="right"/>
      <protection/>
    </xf>
    <xf numFmtId="167" fontId="63" fillId="0" borderId="15" xfId="37" applyFont="1" applyFill="1" applyBorder="1" applyAlignment="1" applyProtection="1">
      <alignment/>
      <protection/>
    </xf>
    <xf numFmtId="10" fontId="6" fillId="0" borderId="16" xfId="95"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15" xfId="101" applyNumberFormat="1" applyFont="1" applyFill="1" applyBorder="1" applyAlignment="1">
      <alignment horizontal="right"/>
    </xf>
    <xf numFmtId="10" fontId="6" fillId="0" borderId="20" xfId="101" applyNumberFormat="1" applyFont="1" applyFill="1" applyBorder="1" applyAlignment="1">
      <alignment horizontal="right"/>
    </xf>
    <xf numFmtId="0" fontId="0" fillId="0" borderId="13" xfId="0" applyBorder="1" applyAlignment="1">
      <alignment/>
    </xf>
    <xf numFmtId="0" fontId="63" fillId="0" borderId="0" xfId="0" applyFont="1" applyFill="1" applyAlignment="1">
      <alignment/>
    </xf>
    <xf numFmtId="2" fontId="0" fillId="0" borderId="0" xfId="0" applyNumberFormat="1" applyAlignment="1">
      <alignment/>
    </xf>
    <xf numFmtId="2" fontId="5" fillId="0" borderId="13" xfId="0" applyNumberFormat="1" applyFont="1" applyFill="1" applyBorder="1" applyAlignment="1">
      <alignment/>
    </xf>
    <xf numFmtId="2" fontId="2" fillId="0" borderId="0" xfId="0" applyNumberFormat="1" applyFont="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4"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1" fillId="33" borderId="0" xfId="0" applyNumberFormat="1" applyFont="1" applyFill="1" applyBorder="1" applyAlignment="1">
      <alignment/>
    </xf>
    <xf numFmtId="0" fontId="5" fillId="0" borderId="0" xfId="68" applyFont="1" applyFill="1" applyBorder="1" applyAlignment="1">
      <alignment vertical="top" wrapText="1"/>
      <protection/>
    </xf>
    <xf numFmtId="0" fontId="61" fillId="33" borderId="18" xfId="72" applyFont="1" applyFill="1" applyBorder="1" applyAlignment="1">
      <alignment horizontal="left" vertical="top" wrapText="1"/>
      <protection/>
    </xf>
    <xf numFmtId="0" fontId="61" fillId="33" borderId="23" xfId="72" applyFont="1" applyFill="1" applyBorder="1" applyAlignment="1">
      <alignment horizontal="center" wrapText="1"/>
      <protection/>
    </xf>
    <xf numFmtId="0" fontId="61" fillId="33" borderId="24" xfId="72" applyFont="1" applyFill="1" applyBorder="1" applyAlignment="1">
      <alignment wrapText="1"/>
      <protection/>
    </xf>
    <xf numFmtId="0" fontId="6" fillId="0" borderId="18" xfId="72" applyFont="1" applyFill="1" applyBorder="1" applyAlignment="1">
      <alignment horizontal="left"/>
      <protection/>
    </xf>
    <xf numFmtId="0" fontId="6" fillId="0" borderId="23" xfId="72" applyFont="1" applyFill="1" applyBorder="1" applyAlignment="1">
      <alignment horizontal="left"/>
      <protection/>
    </xf>
    <xf numFmtId="0" fontId="6" fillId="0" borderId="16" xfId="72" applyFont="1" applyFill="1" applyBorder="1" applyAlignment="1">
      <alignment horizontal="left"/>
      <protection/>
    </xf>
    <xf numFmtId="0" fontId="6" fillId="0" borderId="25" xfId="72" applyFont="1" applyFill="1" applyBorder="1" applyAlignment="1">
      <alignment horizontal="left"/>
      <protection/>
    </xf>
    <xf numFmtId="0" fontId="6" fillId="0" borderId="19" xfId="72" applyFont="1" applyFill="1" applyBorder="1" applyAlignment="1">
      <alignment horizontal="left"/>
      <protection/>
    </xf>
    <xf numFmtId="0" fontId="6" fillId="0" borderId="24" xfId="72" applyFont="1" applyFill="1" applyBorder="1" applyAlignment="1">
      <alignment horizontal="left"/>
      <protection/>
    </xf>
    <xf numFmtId="0" fontId="61" fillId="33" borderId="22" xfId="77" applyFont="1" applyFill="1" applyBorder="1" applyAlignment="1">
      <alignment horizontal="center"/>
      <protection/>
    </xf>
    <xf numFmtId="0" fontId="61" fillId="33" borderId="14" xfId="77" applyFont="1" applyFill="1" applyBorder="1" applyAlignment="1">
      <alignment horizontal="center"/>
      <protection/>
    </xf>
    <xf numFmtId="0" fontId="61" fillId="33" borderId="15" xfId="77" applyFont="1" applyFill="1" applyBorder="1" applyAlignment="1">
      <alignment horizontal="center"/>
      <protection/>
    </xf>
    <xf numFmtId="0" fontId="0" fillId="0" borderId="13" xfId="77" applyFont="1" applyFill="1" applyBorder="1">
      <alignment/>
      <protection/>
    </xf>
    <xf numFmtId="0" fontId="6" fillId="0" borderId="13" xfId="77" applyFont="1" applyFill="1" applyBorder="1">
      <alignment/>
      <protection/>
    </xf>
    <xf numFmtId="14" fontId="6" fillId="0" borderId="13" xfId="77" applyNumberFormat="1" applyFont="1" applyFill="1" applyBorder="1">
      <alignment/>
      <protection/>
    </xf>
    <xf numFmtId="0" fontId="5" fillId="0" borderId="13" xfId="77" applyFont="1" applyFill="1" applyBorder="1">
      <alignment/>
      <protection/>
    </xf>
    <xf numFmtId="0" fontId="5" fillId="0" borderId="13"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3" fillId="0" borderId="0" xfId="77" applyFont="1" applyFill="1" applyBorder="1">
      <alignment/>
      <protection/>
    </xf>
    <xf numFmtId="14" fontId="6" fillId="0" borderId="0" xfId="77" applyNumberFormat="1" applyFont="1" applyFill="1" applyBorder="1" applyAlignment="1">
      <alignment horizontal="right"/>
      <protection/>
    </xf>
    <xf numFmtId="0" fontId="61" fillId="0" borderId="0" xfId="77" applyFont="1" applyFill="1" applyBorder="1" applyAlignment="1" quotePrefix="1">
      <alignment horizontal="center" wrapText="1"/>
      <protection/>
    </xf>
    <xf numFmtId="0" fontId="61" fillId="33" borderId="22" xfId="77" applyFont="1" applyFill="1" applyBorder="1" applyAlignment="1">
      <alignment horizontal="center" wrapText="1"/>
      <protection/>
    </xf>
    <xf numFmtId="0" fontId="0" fillId="0" borderId="18" xfId="77" applyFont="1" applyFill="1" applyBorder="1">
      <alignment/>
      <protection/>
    </xf>
    <xf numFmtId="0" fontId="6" fillId="0" borderId="22" xfId="77" applyFont="1" applyFill="1" applyBorder="1" applyAlignment="1">
      <alignment horizontal="center"/>
      <protection/>
    </xf>
    <xf numFmtId="0" fontId="6" fillId="0" borderId="17" xfId="77" applyFont="1" applyFill="1" applyBorder="1" applyAlignment="1">
      <alignment horizontal="center"/>
      <protection/>
    </xf>
    <xf numFmtId="1" fontId="5" fillId="0" borderId="22" xfId="77" applyNumberFormat="1" applyFont="1" applyFill="1" applyBorder="1" applyAlignment="1">
      <alignment horizontal="right"/>
      <protection/>
    </xf>
    <xf numFmtId="49" fontId="5" fillId="0" borderId="17" xfId="77" applyNumberFormat="1" applyFont="1" applyFill="1" applyBorder="1" applyAlignment="1">
      <alignment horizontal="right"/>
      <protection/>
    </xf>
    <xf numFmtId="0" fontId="5" fillId="0" borderId="22" xfId="77" applyFont="1" applyFill="1" applyBorder="1" applyAlignment="1">
      <alignment horizontal="right"/>
      <protection/>
    </xf>
    <xf numFmtId="0" fontId="5" fillId="0" borderId="17" xfId="77" applyFont="1" applyFill="1" applyBorder="1" applyAlignment="1">
      <alignment horizontal="right"/>
      <protection/>
    </xf>
    <xf numFmtId="176" fontId="5" fillId="0" borderId="22" xfId="77" applyNumberFormat="1" applyFont="1" applyFill="1" applyBorder="1" applyAlignment="1">
      <alignment horizontal="right"/>
      <protection/>
    </xf>
    <xf numFmtId="0" fontId="5" fillId="0" borderId="17" xfId="77" applyFont="1" applyFill="1" applyBorder="1" applyAlignment="1">
      <alignment horizontal="center"/>
      <protection/>
    </xf>
    <xf numFmtId="0" fontId="5" fillId="0" borderId="22" xfId="77" applyFont="1" applyFill="1" applyBorder="1" applyAlignment="1">
      <alignment horizontal="center"/>
      <protection/>
    </xf>
    <xf numFmtId="0" fontId="5" fillId="0" borderId="22" xfId="77" applyNumberFormat="1" applyFont="1" applyFill="1" applyBorder="1" applyAlignment="1">
      <alignment horizontal="center"/>
      <protection/>
    </xf>
    <xf numFmtId="173" fontId="6" fillId="0" borderId="17" xfId="77" applyNumberFormat="1" applyFont="1" applyFill="1" applyBorder="1" applyAlignment="1">
      <alignment horizontal="center"/>
      <protection/>
    </xf>
    <xf numFmtId="173" fontId="6" fillId="0" borderId="22" xfId="77" applyNumberFormat="1" applyFont="1" applyFill="1" applyBorder="1" applyAlignment="1">
      <alignment horizontal="center"/>
      <protection/>
    </xf>
    <xf numFmtId="177" fontId="6" fillId="0" borderId="23" xfId="77" applyNumberFormat="1" applyFont="1" applyFill="1" applyBorder="1" applyAlignment="1">
      <alignment horizontal="center"/>
      <protection/>
    </xf>
    <xf numFmtId="0" fontId="63" fillId="0" borderId="16" xfId="77" applyFont="1" applyFill="1" applyBorder="1">
      <alignment/>
      <protection/>
    </xf>
    <xf numFmtId="0" fontId="6" fillId="0" borderId="15" xfId="77" applyFont="1" applyFill="1" applyBorder="1" applyAlignment="1">
      <alignment horizontal="center"/>
      <protection/>
    </xf>
    <xf numFmtId="0" fontId="6" fillId="0" borderId="0" xfId="77" applyFont="1" applyFill="1" applyBorder="1" applyAlignment="1">
      <alignment horizontal="center"/>
      <protection/>
    </xf>
    <xf numFmtId="168" fontId="6" fillId="0" borderId="15" xfId="41" applyNumberFormat="1" applyFont="1" applyFill="1" applyBorder="1" applyAlignment="1">
      <alignment horizontal="right"/>
    </xf>
    <xf numFmtId="167"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15" xfId="41" applyNumberFormat="1" applyFont="1" applyFill="1" applyBorder="1" applyAlignment="1">
      <alignment horizontal="right"/>
    </xf>
    <xf numFmtId="173" fontId="6" fillId="0" borderId="0" xfId="41" applyNumberFormat="1" applyFont="1" applyFill="1" applyBorder="1" applyAlignment="1">
      <alignment horizontal="center"/>
    </xf>
    <xf numFmtId="173" fontId="6" fillId="0" borderId="15" xfId="77" applyNumberFormat="1" applyFont="1" applyFill="1" applyBorder="1" applyAlignment="1">
      <alignment horizontal="center"/>
      <protection/>
    </xf>
    <xf numFmtId="177" fontId="6" fillId="0" borderId="25" xfId="77" applyNumberFormat="1" applyFont="1" applyFill="1" applyBorder="1" applyAlignment="1">
      <alignment horizontal="center"/>
      <protection/>
    </xf>
    <xf numFmtId="178" fontId="6" fillId="0" borderId="0" xfId="95" applyNumberFormat="1" applyFont="1" applyFill="1" applyBorder="1" applyAlignment="1">
      <alignment horizontal="center"/>
    </xf>
    <xf numFmtId="170" fontId="6" fillId="0" borderId="15"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8" fontId="6" fillId="0" borderId="15" xfId="41" applyNumberFormat="1" applyFont="1" applyFill="1" applyBorder="1" applyAlignment="1">
      <alignment horizontal="center"/>
    </xf>
    <xf numFmtId="0" fontId="61" fillId="0" borderId="19" xfId="77" applyFont="1" applyFill="1" applyBorder="1" applyAlignment="1" quotePrefix="1">
      <alignment horizontal="center" wrapText="1"/>
      <protection/>
    </xf>
    <xf numFmtId="0" fontId="61" fillId="0" borderId="14" xfId="77" applyFont="1" applyFill="1" applyBorder="1" applyAlignment="1" quotePrefix="1">
      <alignment horizontal="center" wrapText="1"/>
      <protection/>
    </xf>
    <xf numFmtId="0" fontId="61" fillId="0" borderId="13" xfId="77" applyFont="1" applyFill="1" applyBorder="1" applyAlignment="1" quotePrefix="1">
      <alignment horizontal="center" wrapText="1"/>
      <protection/>
    </xf>
    <xf numFmtId="168" fontId="61" fillId="0" borderId="14" xfId="41" applyNumberFormat="1" applyFont="1" applyFill="1" applyBorder="1" applyAlignment="1" quotePrefix="1">
      <alignment horizontal="center" wrapText="1"/>
    </xf>
    <xf numFmtId="0" fontId="61" fillId="0" borderId="24" xfId="77" applyFont="1" applyFill="1" applyBorder="1" applyAlignment="1" quotePrefix="1">
      <alignment horizontal="center" wrapText="1"/>
      <protection/>
    </xf>
    <xf numFmtId="2" fontId="5" fillId="0" borderId="0" xfId="77" applyNumberFormat="1" applyFont="1" applyFill="1" applyBorder="1">
      <alignment/>
      <protection/>
    </xf>
    <xf numFmtId="170" fontId="5" fillId="0" borderId="0" xfId="77" applyNumberFormat="1" applyFont="1" applyFill="1" applyBorder="1">
      <alignment/>
      <protection/>
    </xf>
    <xf numFmtId="10" fontId="5" fillId="0" borderId="0" xfId="77" applyNumberFormat="1" applyFont="1" applyFill="1" applyBorder="1">
      <alignment/>
      <protection/>
    </xf>
    <xf numFmtId="174"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7"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6" fontId="5" fillId="0" borderId="0" xfId="41" applyNumberFormat="1" applyFont="1" applyFill="1" applyBorder="1" applyAlignment="1">
      <alignment horizontal="right"/>
    </xf>
    <xf numFmtId="170"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3" fontId="6" fillId="0" borderId="0" xfId="77" applyNumberFormat="1" applyFont="1" applyFill="1" applyBorder="1" applyAlignment="1">
      <alignment horizontal="center"/>
      <protection/>
    </xf>
    <xf numFmtId="177" fontId="6" fillId="0" borderId="0" xfId="77" applyNumberFormat="1" applyFont="1" applyFill="1" applyBorder="1" applyAlignment="1">
      <alignment horizontal="center"/>
      <protection/>
    </xf>
    <xf numFmtId="0" fontId="61" fillId="33" borderId="18" xfId="77" applyFont="1" applyFill="1" applyBorder="1" applyAlignment="1" quotePrefix="1">
      <alignment horizontal="center" wrapText="1"/>
      <protection/>
    </xf>
    <xf numFmtId="0" fontId="61" fillId="33" borderId="17" xfId="77" applyFont="1" applyFill="1" applyBorder="1" applyAlignment="1" quotePrefix="1">
      <alignment horizontal="center" wrapText="1"/>
      <protection/>
    </xf>
    <xf numFmtId="0" fontId="61" fillId="33" borderId="23" xfId="77" applyFont="1" applyFill="1" applyBorder="1" applyAlignment="1" quotePrefix="1">
      <alignment horizontal="center" wrapText="1"/>
      <protection/>
    </xf>
    <xf numFmtId="0" fontId="61" fillId="33" borderId="19" xfId="77" applyFont="1" applyFill="1" applyBorder="1" applyAlignment="1" quotePrefix="1">
      <alignment horizontal="center" wrapText="1"/>
      <protection/>
    </xf>
    <xf numFmtId="0" fontId="61" fillId="33" borderId="13" xfId="77" applyFont="1" applyFill="1" applyBorder="1" applyAlignment="1" quotePrefix="1">
      <alignment horizontal="center" wrapText="1"/>
      <protection/>
    </xf>
    <xf numFmtId="0" fontId="61" fillId="33" borderId="24" xfId="77" applyFont="1" applyFill="1" applyBorder="1" applyAlignment="1" quotePrefix="1">
      <alignment horizontal="center" wrapText="1"/>
      <protection/>
    </xf>
    <xf numFmtId="0" fontId="6" fillId="0" borderId="25"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15" xfId="77" applyNumberFormat="1" applyFont="1" applyFill="1" applyBorder="1" applyAlignment="1">
      <alignment horizontal="right"/>
      <protection/>
    </xf>
    <xf numFmtId="10" fontId="6" fillId="0" borderId="25"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8" fontId="61" fillId="0" borderId="15" xfId="41" applyNumberFormat="1" applyFont="1" applyFill="1" applyBorder="1" applyAlignment="1">
      <alignment horizontal="right" wrapText="1"/>
    </xf>
    <xf numFmtId="10" fontId="61" fillId="0" borderId="0" xfId="77" applyNumberFormat="1" applyFont="1" applyFill="1" applyBorder="1" applyAlignment="1">
      <alignment horizontal="right" wrapText="1"/>
      <protection/>
    </xf>
    <xf numFmtId="0" fontId="61" fillId="0" borderId="15" xfId="77" applyFont="1" applyFill="1" applyBorder="1" applyAlignment="1">
      <alignment horizontal="right" wrapText="1"/>
      <protection/>
    </xf>
    <xf numFmtId="0" fontId="61" fillId="0" borderId="25" xfId="77" applyFont="1" applyFill="1" applyBorder="1" applyAlignment="1">
      <alignment horizontal="right" wrapText="1"/>
      <protection/>
    </xf>
    <xf numFmtId="2" fontId="61" fillId="0" borderId="0" xfId="77" applyNumberFormat="1" applyFont="1" applyFill="1" applyBorder="1" applyAlignment="1">
      <alignment horizontal="center" wrapText="1"/>
      <protection/>
    </xf>
    <xf numFmtId="0" fontId="61" fillId="0" borderId="0" xfId="77" applyFont="1" applyFill="1" applyBorder="1" applyAlignment="1">
      <alignment horizontal="center" wrapText="1"/>
      <protection/>
    </xf>
    <xf numFmtId="168" fontId="6" fillId="0" borderId="22" xfId="41" applyNumberFormat="1" applyFont="1" applyFill="1" applyBorder="1" applyAlignment="1">
      <alignment horizontal="right"/>
    </xf>
    <xf numFmtId="9" fontId="6" fillId="0" borderId="23" xfId="77" applyNumberFormat="1" applyFont="1" applyFill="1" applyBorder="1" applyAlignment="1">
      <alignment horizontal="right"/>
      <protection/>
    </xf>
    <xf numFmtId="0" fontId="6" fillId="0" borderId="15" xfId="77" applyFont="1" applyFill="1" applyBorder="1" applyAlignment="1">
      <alignment horizontal="right"/>
      <protection/>
    </xf>
    <xf numFmtId="0" fontId="6" fillId="0" borderId="25" xfId="77" applyFont="1" applyFill="1" applyBorder="1" applyAlignment="1">
      <alignment horizontal="right"/>
      <protection/>
    </xf>
    <xf numFmtId="0" fontId="6" fillId="0" borderId="14" xfId="77" applyFont="1" applyFill="1" applyBorder="1" applyAlignment="1">
      <alignment horizontal="right"/>
      <protection/>
    </xf>
    <xf numFmtId="0" fontId="6" fillId="0" borderId="24" xfId="77" applyFont="1" applyFill="1" applyBorder="1" applyAlignment="1">
      <alignment horizontal="right"/>
      <protection/>
    </xf>
    <xf numFmtId="167" fontId="5" fillId="0" borderId="0" xfId="41" applyNumberFormat="1" applyFont="1" applyFill="1" applyBorder="1" applyAlignment="1">
      <alignment horizontal="center"/>
    </xf>
    <xf numFmtId="0" fontId="63" fillId="0" borderId="18" xfId="77" applyFont="1" applyFill="1" applyBorder="1">
      <alignment/>
      <protection/>
    </xf>
    <xf numFmtId="0" fontId="6" fillId="0" borderId="22" xfId="77" applyFont="1" applyFill="1" applyBorder="1" applyAlignment="1">
      <alignment horizontal="right"/>
      <protection/>
    </xf>
    <xf numFmtId="0" fontId="6" fillId="0" borderId="17" xfId="77" applyFont="1" applyFill="1" applyBorder="1" applyAlignment="1">
      <alignment horizontal="right"/>
      <protection/>
    </xf>
    <xf numFmtId="0" fontId="6" fillId="0" borderId="23" xfId="77" applyFont="1" applyFill="1" applyBorder="1" applyAlignment="1">
      <alignment horizontal="right"/>
      <protection/>
    </xf>
    <xf numFmtId="10" fontId="6" fillId="0" borderId="15" xfId="86" applyNumberFormat="1" applyFont="1" applyFill="1" applyBorder="1" applyAlignment="1">
      <alignment horizontal="right"/>
    </xf>
    <xf numFmtId="0" fontId="0" fillId="0" borderId="19" xfId="77" applyFont="1" applyFill="1" applyBorder="1">
      <alignment/>
      <protection/>
    </xf>
    <xf numFmtId="0" fontId="5" fillId="0" borderId="14" xfId="77" applyFont="1" applyFill="1" applyBorder="1">
      <alignment/>
      <protection/>
    </xf>
    <xf numFmtId="0" fontId="5" fillId="0" borderId="24" xfId="77" applyFont="1" applyFill="1" applyBorder="1">
      <alignment/>
      <protection/>
    </xf>
    <xf numFmtId="0" fontId="63" fillId="0" borderId="15" xfId="77" applyFont="1" applyFill="1" applyBorder="1">
      <alignment/>
      <protection/>
    </xf>
    <xf numFmtId="171" fontId="63" fillId="0" borderId="25" xfId="77" applyNumberFormat="1" applyFont="1" applyFill="1" applyBorder="1">
      <alignment/>
      <protection/>
    </xf>
    <xf numFmtId="0" fontId="63" fillId="0" borderId="14" xfId="77" applyFont="1" applyFill="1" applyBorder="1">
      <alignment/>
      <protection/>
    </xf>
    <xf numFmtId="171" fontId="63" fillId="0" borderId="24" xfId="77" applyNumberFormat="1" applyFont="1" applyFill="1" applyBorder="1">
      <alignment/>
      <protection/>
    </xf>
    <xf numFmtId="0" fontId="63" fillId="0" borderId="22" xfId="77" applyFont="1" applyFill="1" applyBorder="1">
      <alignment/>
      <protection/>
    </xf>
    <xf numFmtId="10" fontId="63" fillId="0" borderId="14" xfId="77" applyNumberFormat="1" applyFont="1" applyFill="1" applyBorder="1">
      <alignment/>
      <protection/>
    </xf>
    <xf numFmtId="3" fontId="6" fillId="0" borderId="15" xfId="77" applyNumberFormat="1" applyFont="1" applyFill="1" applyBorder="1" applyAlignment="1">
      <alignment horizontal="right"/>
      <protection/>
    </xf>
    <xf numFmtId="164" fontId="6" fillId="0" borderId="15" xfId="78" applyNumberFormat="1" applyFont="1" applyFill="1" applyBorder="1" applyAlignment="1">
      <alignment horizontal="right"/>
      <protection/>
    </xf>
    <xf numFmtId="164" fontId="6" fillId="0" borderId="14" xfId="78" applyNumberFormat="1" applyFont="1" applyFill="1" applyBorder="1" applyAlignment="1">
      <alignment horizontal="right"/>
      <protection/>
    </xf>
    <xf numFmtId="173" fontId="6" fillId="0" borderId="0" xfId="49" applyNumberFormat="1" applyFont="1" applyFill="1" applyBorder="1" applyAlignment="1" applyProtection="1">
      <alignment horizontal="center"/>
      <protection/>
    </xf>
    <xf numFmtId="173" fontId="6" fillId="0" borderId="15" xfId="77" applyNumberFormat="1" applyFont="1" applyFill="1" applyBorder="1" applyAlignment="1" applyProtection="1">
      <alignment horizontal="center"/>
      <protection/>
    </xf>
    <xf numFmtId="177" fontId="6" fillId="0" borderId="25" xfId="77" applyNumberFormat="1" applyFont="1" applyFill="1" applyBorder="1" applyAlignment="1" applyProtection="1">
      <alignment horizontal="center"/>
      <protection/>
    </xf>
    <xf numFmtId="168" fontId="6" fillId="0" borderId="0" xfId="37" applyNumberFormat="1" applyFont="1" applyFill="1" applyBorder="1" applyAlignment="1">
      <alignment horizontal="right"/>
    </xf>
    <xf numFmtId="0" fontId="63" fillId="0" borderId="16" xfId="77" applyFont="1" applyFill="1" applyBorder="1" applyAlignment="1">
      <alignment horizontal="center"/>
      <protection/>
    </xf>
    <xf numFmtId="0" fontId="6" fillId="0" borderId="26" xfId="70" applyFont="1" applyFill="1" applyBorder="1">
      <alignment/>
      <protection/>
    </xf>
    <xf numFmtId="0" fontId="5" fillId="0" borderId="26" xfId="70" applyFont="1" applyBorder="1">
      <alignment/>
      <protection/>
    </xf>
    <xf numFmtId="0" fontId="5" fillId="0" borderId="26" xfId="70" applyFont="1" applyBorder="1" applyAlignment="1">
      <alignment horizontal="center"/>
      <protection/>
    </xf>
    <xf numFmtId="0" fontId="5" fillId="0" borderId="26" xfId="70" applyFont="1" applyFill="1" applyBorder="1" applyAlignment="1">
      <alignment horizontal="center"/>
      <protection/>
    </xf>
    <xf numFmtId="0" fontId="5" fillId="0" borderId="26" xfId="70" applyFont="1" applyFill="1" applyBorder="1">
      <alignment/>
      <protection/>
    </xf>
    <xf numFmtId="166" fontId="0" fillId="0" borderId="0" xfId="0" applyNumberFormat="1" applyAlignment="1">
      <alignment/>
    </xf>
    <xf numFmtId="15" fontId="14" fillId="0" borderId="27" xfId="0" applyNumberFormat="1" applyFont="1" applyFill="1" applyBorder="1" applyAlignment="1">
      <alignment horizontal="right"/>
    </xf>
    <xf numFmtId="15" fontId="14" fillId="0" borderId="28" xfId="0" applyNumberFormat="1" applyFont="1" applyFill="1" applyBorder="1" applyAlignment="1">
      <alignment horizontal="right"/>
    </xf>
    <xf numFmtId="167" fontId="6" fillId="0" borderId="15" xfId="37" applyFont="1" applyFill="1" applyBorder="1" applyAlignment="1">
      <alignment horizontal="right" vertical="top"/>
    </xf>
    <xf numFmtId="167" fontId="6" fillId="0" borderId="15" xfId="37" applyFont="1" applyFill="1" applyBorder="1" applyAlignment="1">
      <alignment horizontal="right"/>
    </xf>
    <xf numFmtId="167" fontId="6" fillId="0" borderId="14" xfId="37" applyFont="1" applyFill="1" applyBorder="1" applyAlignment="1">
      <alignment horizontal="right"/>
    </xf>
    <xf numFmtId="10" fontId="6" fillId="0" borderId="15" xfId="99" applyNumberFormat="1" applyFont="1" applyFill="1" applyBorder="1" applyAlignment="1">
      <alignment horizontal="right"/>
    </xf>
    <xf numFmtId="10" fontId="6" fillId="0" borderId="25" xfId="99" applyNumberFormat="1" applyFont="1" applyFill="1" applyBorder="1" applyAlignment="1">
      <alignment horizontal="right"/>
    </xf>
    <xf numFmtId="10" fontId="6" fillId="0" borderId="14" xfId="99" applyNumberFormat="1" applyFont="1" applyFill="1" applyBorder="1" applyAlignment="1">
      <alignment horizontal="right"/>
    </xf>
    <xf numFmtId="10" fontId="6" fillId="0" borderId="24" xfId="99" applyNumberFormat="1" applyFont="1" applyFill="1" applyBorder="1" applyAlignment="1">
      <alignment horizontal="right"/>
    </xf>
    <xf numFmtId="4" fontId="2" fillId="34" borderId="0" xfId="78" applyNumberFormat="1" applyFont="1" applyFill="1">
      <alignment/>
      <protection/>
    </xf>
    <xf numFmtId="175" fontId="2" fillId="0" borderId="21" xfId="37" applyNumberFormat="1" applyFont="1" applyBorder="1" applyAlignment="1">
      <alignment/>
    </xf>
    <xf numFmtId="175" fontId="2" fillId="0" borderId="0" xfId="37" applyNumberFormat="1" applyFont="1" applyAlignment="1">
      <alignment/>
    </xf>
    <xf numFmtId="4" fontId="2" fillId="0" borderId="0" xfId="78" applyNumberFormat="1" applyFont="1" applyFill="1">
      <alignment/>
      <protection/>
    </xf>
    <xf numFmtId="2" fontId="2" fillId="0" borderId="21" xfId="78" applyNumberFormat="1" applyFont="1" applyBorder="1">
      <alignment/>
      <protection/>
    </xf>
    <xf numFmtId="2" fontId="2" fillId="0" borderId="0" xfId="78" applyNumberFormat="1" applyFont="1">
      <alignment/>
      <protection/>
    </xf>
    <xf numFmtId="4" fontId="2" fillId="0" borderId="21" xfId="78" applyNumberFormat="1" applyFont="1" applyBorder="1">
      <alignment/>
      <protection/>
    </xf>
    <xf numFmtId="4" fontId="2" fillId="0" borderId="0" xfId="78" applyNumberFormat="1" applyFont="1">
      <alignment/>
      <protection/>
    </xf>
    <xf numFmtId="0" fontId="2" fillId="0" borderId="21" xfId="78" applyFont="1" applyBorder="1">
      <alignment/>
      <protection/>
    </xf>
    <xf numFmtId="0" fontId="2" fillId="0" borderId="0" xfId="78" applyFont="1">
      <alignment/>
      <protection/>
    </xf>
    <xf numFmtId="0" fontId="5" fillId="0" borderId="13" xfId="0" applyFont="1" applyBorder="1" applyAlignment="1">
      <alignment/>
    </xf>
    <xf numFmtId="0" fontId="62" fillId="33" borderId="0" xfId="78" applyFont="1" applyFill="1">
      <alignment/>
      <protection/>
    </xf>
    <xf numFmtId="0" fontId="0" fillId="33" borderId="0" xfId="78" applyFont="1" applyFill="1">
      <alignment/>
      <protection/>
    </xf>
    <xf numFmtId="170" fontId="6" fillId="0" borderId="15" xfId="86" applyNumberFormat="1" applyFont="1" applyFill="1" applyBorder="1" applyAlignment="1">
      <alignment/>
    </xf>
    <xf numFmtId="170" fontId="6" fillId="0" borderId="14" xfId="86" applyNumberFormat="1" applyFont="1" applyFill="1" applyBorder="1" applyAlignment="1">
      <alignment/>
    </xf>
    <xf numFmtId="10" fontId="6" fillId="0" borderId="20" xfId="99" applyNumberFormat="1" applyFont="1" applyFill="1" applyBorder="1" applyAlignment="1">
      <alignment horizontal="right"/>
    </xf>
    <xf numFmtId="10" fontId="6" fillId="0" borderId="29" xfId="99" applyNumberFormat="1" applyFont="1" applyFill="1" applyBorder="1" applyAlignment="1">
      <alignment horizontal="right"/>
    </xf>
    <xf numFmtId="0" fontId="0" fillId="0" borderId="22" xfId="77" applyFont="1" applyBorder="1" applyAlignment="1">
      <alignment horizontal="center"/>
      <protection/>
    </xf>
    <xf numFmtId="0" fontId="0" fillId="0" borderId="22" xfId="77" applyFont="1" applyBorder="1" applyAlignment="1">
      <alignment horizontal="center" vertical="center" wrapText="1"/>
      <protection/>
    </xf>
    <xf numFmtId="0" fontId="0" fillId="0" borderId="22" xfId="77" applyFont="1" applyBorder="1">
      <alignment/>
      <protection/>
    </xf>
    <xf numFmtId="0" fontId="0" fillId="0" borderId="15" xfId="77" applyFont="1" applyBorder="1" applyAlignment="1">
      <alignment horizontal="center"/>
      <protection/>
    </xf>
    <xf numFmtId="0" fontId="0" fillId="0" borderId="15" xfId="77" applyFont="1" applyBorder="1" applyAlignment="1">
      <alignment horizontal="center" vertical="center" wrapText="1"/>
      <protection/>
    </xf>
    <xf numFmtId="0" fontId="0" fillId="0" borderId="15" xfId="77" applyFont="1" applyBorder="1">
      <alignment/>
      <protection/>
    </xf>
    <xf numFmtId="0" fontId="63" fillId="35" borderId="15" xfId="77" applyFont="1" applyFill="1" applyBorder="1" applyAlignment="1">
      <alignment horizontal="center"/>
      <protection/>
    </xf>
    <xf numFmtId="0" fontId="0" fillId="35" borderId="15" xfId="77" applyFont="1" applyFill="1" applyBorder="1" applyAlignment="1">
      <alignment horizontal="center"/>
      <protection/>
    </xf>
    <xf numFmtId="0" fontId="0" fillId="35" borderId="15" xfId="77" applyFont="1" applyFill="1" applyBorder="1" applyAlignment="1">
      <alignment horizontal="center" vertical="center" wrapText="1"/>
      <protection/>
    </xf>
    <xf numFmtId="0" fontId="0" fillId="35" borderId="15" xfId="77" applyFont="1" applyFill="1" applyBorder="1" applyAlignment="1">
      <alignment horizontal="left" vertical="center" wrapText="1"/>
      <protection/>
    </xf>
    <xf numFmtId="0" fontId="63" fillId="0" borderId="15" xfId="77" applyFont="1" applyBorder="1" applyAlignment="1">
      <alignment horizontal="center"/>
      <protection/>
    </xf>
    <xf numFmtId="0" fontId="0" fillId="0" borderId="15" xfId="77" applyFont="1" applyBorder="1" applyAlignment="1">
      <alignment horizontal="left" vertical="center" wrapText="1"/>
      <protection/>
    </xf>
    <xf numFmtId="0" fontId="63" fillId="35" borderId="15" xfId="77" applyFont="1" applyFill="1" applyBorder="1" applyAlignment="1">
      <alignment horizontal="center" vertical="center"/>
      <protection/>
    </xf>
    <xf numFmtId="0" fontId="0" fillId="35" borderId="15" xfId="77" applyFont="1" applyFill="1" applyBorder="1" applyAlignment="1">
      <alignment horizontal="center" vertical="center"/>
      <protection/>
    </xf>
    <xf numFmtId="0" fontId="0" fillId="0" borderId="15" xfId="77" applyFont="1" applyBorder="1" applyAlignment="1">
      <alignment horizontal="center" vertical="center"/>
      <protection/>
    </xf>
    <xf numFmtId="0" fontId="63" fillId="35" borderId="14" xfId="77" applyFont="1" applyFill="1" applyBorder="1" applyAlignment="1">
      <alignment horizontal="center" vertical="center" wrapText="1"/>
      <protection/>
    </xf>
    <xf numFmtId="0" fontId="0" fillId="35" borderId="14" xfId="77" applyFont="1" applyFill="1" applyBorder="1" applyAlignment="1">
      <alignment horizontal="center" vertical="center" wrapText="1"/>
      <protection/>
    </xf>
    <xf numFmtId="0" fontId="0" fillId="35" borderId="14" xfId="77" applyFont="1" applyFill="1" applyBorder="1" applyAlignment="1">
      <alignment horizontal="center"/>
      <protection/>
    </xf>
    <xf numFmtId="0" fontId="61" fillId="33" borderId="18" xfId="77" applyFont="1" applyFill="1" applyBorder="1" applyAlignment="1">
      <alignment horizontal="left"/>
      <protection/>
    </xf>
    <xf numFmtId="0" fontId="61" fillId="33" borderId="17" xfId="77" applyFont="1" applyFill="1" applyBorder="1" applyAlignment="1">
      <alignment horizontal="left"/>
      <protection/>
    </xf>
    <xf numFmtId="0" fontId="64" fillId="33" borderId="17" xfId="77" applyFont="1" applyFill="1" applyBorder="1" applyAlignment="1">
      <alignment/>
      <protection/>
    </xf>
    <xf numFmtId="0" fontId="64" fillId="33" borderId="23" xfId="77" applyFont="1" applyFill="1" applyBorder="1" applyAlignment="1">
      <alignment/>
      <protection/>
    </xf>
    <xf numFmtId="0" fontId="64" fillId="33" borderId="16" xfId="77" applyFont="1" applyFill="1" applyBorder="1" applyAlignment="1">
      <alignment/>
      <protection/>
    </xf>
    <xf numFmtId="0" fontId="64" fillId="33" borderId="0" xfId="77" applyFont="1" applyFill="1" applyBorder="1" applyAlignment="1">
      <alignment/>
      <protection/>
    </xf>
    <xf numFmtId="0" fontId="64" fillId="33" borderId="25" xfId="77" applyFont="1" applyFill="1" applyBorder="1" applyAlignment="1">
      <alignment/>
      <protection/>
    </xf>
    <xf numFmtId="0" fontId="6" fillId="0" borderId="17" xfId="77" applyFont="1" applyFill="1" applyBorder="1" applyAlignment="1">
      <alignment horizontal="left"/>
      <protection/>
    </xf>
    <xf numFmtId="0" fontId="6" fillId="0" borderId="17" xfId="77" applyFont="1" applyFill="1" applyBorder="1" applyAlignment="1">
      <alignment/>
      <protection/>
    </xf>
    <xf numFmtId="0" fontId="6" fillId="0" borderId="23" xfId="77" applyFont="1" applyFill="1" applyBorder="1" applyAlignment="1">
      <alignment/>
      <protection/>
    </xf>
    <xf numFmtId="0" fontId="6" fillId="0" borderId="13" xfId="77" applyFont="1" applyFill="1" applyBorder="1" applyAlignment="1">
      <alignment horizontal="left"/>
      <protection/>
    </xf>
    <xf numFmtId="0" fontId="6" fillId="0" borderId="13" xfId="77" applyFont="1" applyFill="1" applyBorder="1" applyAlignment="1">
      <alignment/>
      <protection/>
    </xf>
    <xf numFmtId="0" fontId="6" fillId="0" borderId="24" xfId="77" applyFont="1" applyFill="1" applyBorder="1" applyAlignment="1">
      <alignment/>
      <protection/>
    </xf>
    <xf numFmtId="169" fontId="6" fillId="0" borderId="14" xfId="41" applyNumberFormat="1" applyFont="1" applyFill="1" applyBorder="1" applyAlignment="1">
      <alignment horizontal="right"/>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6" fillId="0" borderId="25" xfId="77" applyFont="1" applyFill="1" applyBorder="1" applyAlignment="1">
      <alignment/>
      <protection/>
    </xf>
    <xf numFmtId="10" fontId="6" fillId="0" borderId="14" xfId="93" applyNumberFormat="1" applyFont="1" applyFill="1" applyBorder="1" applyAlignment="1">
      <alignment/>
    </xf>
    <xf numFmtId="0" fontId="63" fillId="0" borderId="30" xfId="77" applyFont="1" applyBorder="1">
      <alignment/>
      <protection/>
    </xf>
    <xf numFmtId="0" fontId="0" fillId="0" borderId="31" xfId="77" applyFont="1" applyBorder="1">
      <alignment/>
      <protection/>
    </xf>
    <xf numFmtId="0" fontId="0" fillId="0" borderId="29" xfId="77" applyFont="1" applyBorder="1">
      <alignment/>
      <protection/>
    </xf>
    <xf numFmtId="10" fontId="63" fillId="0" borderId="20" xfId="77" applyNumberFormat="1" applyFont="1" applyBorder="1">
      <alignment/>
      <protection/>
    </xf>
    <xf numFmtId="0" fontId="0" fillId="0" borderId="0" xfId="77" applyFont="1" applyBorder="1">
      <alignment/>
      <protection/>
    </xf>
    <xf numFmtId="0" fontId="63" fillId="0" borderId="0" xfId="77" applyFont="1" applyBorder="1">
      <alignment/>
      <protection/>
    </xf>
    <xf numFmtId="0" fontId="61" fillId="33" borderId="23" xfId="72" applyFont="1" applyFill="1" applyBorder="1" applyAlignment="1">
      <alignment horizontal="center"/>
      <protection/>
    </xf>
    <xf numFmtId="0" fontId="61" fillId="33" borderId="22" xfId="72" applyFont="1" applyFill="1" applyBorder="1" applyAlignment="1">
      <alignment horizontal="center"/>
      <protection/>
    </xf>
    <xf numFmtId="0" fontId="6" fillId="0" borderId="30" xfId="72" applyFont="1" applyFill="1" applyBorder="1">
      <alignment/>
      <protection/>
    </xf>
    <xf numFmtId="0" fontId="6" fillId="0" borderId="29" xfId="72" applyFont="1" applyFill="1" applyBorder="1">
      <alignment/>
      <protection/>
    </xf>
    <xf numFmtId="168" fontId="6" fillId="0" borderId="0" xfId="41" applyNumberFormat="1" applyFont="1" applyFill="1" applyBorder="1" applyAlignment="1" quotePrefix="1">
      <alignment horizontal="right"/>
    </xf>
    <xf numFmtId="0" fontId="64" fillId="33" borderId="23" xfId="77" applyFont="1" applyFill="1" applyBorder="1">
      <alignment/>
      <protection/>
    </xf>
    <xf numFmtId="168" fontId="6" fillId="0" borderId="0" xfId="41" applyNumberFormat="1" applyFont="1" applyFill="1" applyBorder="1" applyAlignment="1">
      <alignment horizontal="left"/>
    </xf>
    <xf numFmtId="0" fontId="64" fillId="33" borderId="25" xfId="77" applyFont="1" applyFill="1" applyBorder="1">
      <alignment/>
      <protection/>
    </xf>
    <xf numFmtId="171" fontId="6" fillId="0" borderId="0" xfId="41" applyNumberFormat="1" applyFont="1" applyFill="1" applyBorder="1" applyAlignment="1">
      <alignment/>
    </xf>
    <xf numFmtId="0" fontId="0" fillId="0" borderId="23" xfId="77" applyFont="1" applyBorder="1">
      <alignment/>
      <protection/>
    </xf>
    <xf numFmtId="165" fontId="5" fillId="0" borderId="23" xfId="41" applyNumberFormat="1" applyFont="1" applyFill="1" applyBorder="1" applyAlignment="1" quotePrefix="1">
      <alignment horizontal="left"/>
    </xf>
    <xf numFmtId="165" fontId="5" fillId="0" borderId="22"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5" xfId="77" applyFont="1" applyBorder="1">
      <alignment/>
      <protection/>
    </xf>
    <xf numFmtId="165" fontId="6" fillId="0" borderId="25" xfId="41" applyNumberFormat="1" applyFont="1" applyFill="1" applyBorder="1" applyAlignment="1" quotePrefix="1">
      <alignment horizontal="left"/>
    </xf>
    <xf numFmtId="165" fontId="6" fillId="0" borderId="15"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7" fontId="6" fillId="0" borderId="0" xfId="41" applyNumberFormat="1" applyFont="1" applyFill="1" applyBorder="1" applyAlignment="1">
      <alignment horizontal="left"/>
    </xf>
    <xf numFmtId="0" fontId="0" fillId="0" borderId="24" xfId="77" applyFont="1" applyBorder="1">
      <alignment/>
      <protection/>
    </xf>
    <xf numFmtId="167" fontId="5" fillId="0" borderId="24" xfId="41" applyNumberFormat="1" applyFont="1" applyFill="1" applyBorder="1" applyAlignment="1" quotePrefix="1">
      <alignment horizontal="left"/>
    </xf>
    <xf numFmtId="167" fontId="5" fillId="0" borderId="14"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7"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18" xfId="77" applyFont="1" applyFill="1" applyBorder="1" applyAlignment="1">
      <alignment horizontal="center"/>
      <protection/>
    </xf>
    <xf numFmtId="0" fontId="6" fillId="0" borderId="23" xfId="77" applyFont="1" applyFill="1" applyBorder="1" applyAlignment="1">
      <alignment horizontal="center"/>
      <protection/>
    </xf>
    <xf numFmtId="167" fontId="6" fillId="0" borderId="15" xfId="41" applyNumberFormat="1" applyFont="1" applyFill="1" applyBorder="1" applyAlignment="1">
      <alignment horizontal="right"/>
    </xf>
    <xf numFmtId="0" fontId="5" fillId="0" borderId="19" xfId="77" applyFont="1" applyBorder="1" applyAlignment="1">
      <alignment wrapText="1"/>
      <protection/>
    </xf>
    <xf numFmtId="0" fontId="5" fillId="0" borderId="24" xfId="77" applyFont="1" applyBorder="1" applyAlignment="1">
      <alignment wrapText="1"/>
      <protection/>
    </xf>
    <xf numFmtId="0" fontId="5" fillId="0" borderId="14" xfId="77" applyFont="1" applyBorder="1">
      <alignment/>
      <protection/>
    </xf>
    <xf numFmtId="0" fontId="64" fillId="33" borderId="24" xfId="77" applyFont="1" applyFill="1" applyBorder="1">
      <alignment/>
      <protection/>
    </xf>
    <xf numFmtId="0" fontId="61" fillId="0" borderId="18" xfId="77" applyFont="1" applyFill="1" applyBorder="1" applyAlignment="1">
      <alignment horizontal="center"/>
      <protection/>
    </xf>
    <xf numFmtId="0" fontId="64" fillId="0" borderId="23" xfId="77" applyFont="1" applyFill="1" applyBorder="1">
      <alignment/>
      <protection/>
    </xf>
    <xf numFmtId="0" fontId="61" fillId="0" borderId="23" xfId="77" applyFont="1" applyFill="1" applyBorder="1" applyAlignment="1">
      <alignment horizontal="center"/>
      <protection/>
    </xf>
    <xf numFmtId="0" fontId="61" fillId="0" borderId="22" xfId="77" applyFont="1" applyFill="1" applyBorder="1" applyAlignment="1">
      <alignment horizontal="center"/>
      <protection/>
    </xf>
    <xf numFmtId="0" fontId="6" fillId="0" borderId="15" xfId="77" applyFont="1" applyFill="1" applyBorder="1" applyAlignment="1">
      <alignment horizontal="left"/>
      <protection/>
    </xf>
    <xf numFmtId="165" fontId="5" fillId="0" borderId="24" xfId="41" applyNumberFormat="1" applyFont="1" applyFill="1" applyBorder="1" applyAlignment="1" quotePrefix="1">
      <alignment horizontal="left"/>
    </xf>
    <xf numFmtId="165" fontId="5" fillId="0" borderId="14" xfId="41" applyNumberFormat="1" applyFont="1" applyFill="1" applyBorder="1" applyAlignment="1" quotePrefix="1">
      <alignment horizontal="left"/>
    </xf>
    <xf numFmtId="4" fontId="5" fillId="0" borderId="13" xfId="0" applyNumberFormat="1" applyFont="1" applyBorder="1" applyAlignment="1">
      <alignment/>
    </xf>
    <xf numFmtId="4" fontId="5" fillId="0" borderId="0" xfId="0" applyNumberFormat="1" applyFont="1" applyAlignment="1">
      <alignment/>
    </xf>
    <xf numFmtId="4" fontId="0" fillId="34" borderId="0" xfId="78" applyNumberFormat="1" applyFont="1" applyFill="1">
      <alignment/>
      <protection/>
    </xf>
    <xf numFmtId="4" fontId="0" fillId="0" borderId="0" xfId="37" applyNumberFormat="1" applyFont="1" applyAlignment="1">
      <alignment/>
    </xf>
    <xf numFmtId="4" fontId="0" fillId="0" borderId="0" xfId="78" applyNumberFormat="1" applyFont="1">
      <alignment/>
      <protection/>
    </xf>
    <xf numFmtId="4" fontId="0" fillId="0" borderId="0" xfId="78" applyNumberFormat="1" applyFont="1" applyFill="1">
      <alignment/>
      <protection/>
    </xf>
    <xf numFmtId="167" fontId="6" fillId="0" borderId="22" xfId="37" applyFont="1" applyFill="1" applyBorder="1" applyAlignment="1">
      <alignment horizontal="right"/>
    </xf>
    <xf numFmtId="4" fontId="6" fillId="0" borderId="23" xfId="71" applyNumberFormat="1" applyFont="1" applyFill="1" applyBorder="1" applyAlignment="1">
      <alignment horizontal="left"/>
      <protection/>
    </xf>
    <xf numFmtId="175" fontId="6" fillId="0" borderId="22" xfId="37" applyNumberFormat="1" applyFont="1" applyFill="1" applyBorder="1" applyAlignment="1">
      <alignment/>
    </xf>
    <xf numFmtId="10" fontId="6" fillId="0" borderId="23" xfId="89" applyNumberFormat="1" applyFont="1" applyFill="1" applyBorder="1" applyAlignment="1">
      <alignment horizontal="left"/>
    </xf>
    <xf numFmtId="0" fontId="61" fillId="33" borderId="22" xfId="77" applyFont="1" applyFill="1" applyBorder="1" applyAlignment="1" quotePrefix="1">
      <alignment horizontal="center" wrapText="1"/>
      <protection/>
    </xf>
    <xf numFmtId="0" fontId="61" fillId="33" borderId="14" xfId="77" applyFont="1" applyFill="1" applyBorder="1" applyAlignment="1" quotePrefix="1">
      <alignment horizontal="center" wrapText="1"/>
      <protection/>
    </xf>
    <xf numFmtId="0" fontId="61" fillId="33" borderId="17" xfId="77" applyFont="1" applyFill="1" applyBorder="1" applyAlignment="1">
      <alignment horizontal="center"/>
      <protection/>
    </xf>
    <xf numFmtId="0" fontId="61" fillId="33" borderId="18" xfId="77" applyFont="1" applyFill="1" applyBorder="1" applyAlignment="1">
      <alignment/>
      <protection/>
    </xf>
    <xf numFmtId="0" fontId="61" fillId="33" borderId="0" xfId="77" applyFont="1" applyFill="1" applyBorder="1" applyAlignment="1">
      <alignment horizontal="center"/>
      <protection/>
    </xf>
    <xf numFmtId="0" fontId="61" fillId="33" borderId="16" xfId="77" applyFont="1" applyFill="1" applyBorder="1" applyAlignment="1">
      <alignment/>
      <protection/>
    </xf>
    <xf numFmtId="0" fontId="61" fillId="33" borderId="15" xfId="77" applyFont="1" applyFill="1" applyBorder="1" applyAlignment="1">
      <alignment horizontal="center" vertical="top"/>
      <protection/>
    </xf>
    <xf numFmtId="0" fontId="61" fillId="33" borderId="14" xfId="77" applyFont="1" applyFill="1" applyBorder="1" applyAlignment="1">
      <alignment horizontal="center" vertical="top"/>
      <protection/>
    </xf>
    <xf numFmtId="167" fontId="63" fillId="0" borderId="14" xfId="37" applyFont="1" applyBorder="1" applyAlignment="1">
      <alignment/>
    </xf>
    <xf numFmtId="0" fontId="5" fillId="0" borderId="17" xfId="77" applyFont="1" applyFill="1" applyBorder="1" applyAlignment="1">
      <alignment horizontal="left"/>
      <protection/>
    </xf>
    <xf numFmtId="172" fontId="6" fillId="0" borderId="17" xfId="41" applyNumberFormat="1" applyFont="1" applyFill="1" applyBorder="1" applyAlignment="1">
      <alignment horizontal="left"/>
    </xf>
    <xf numFmtId="0" fontId="61" fillId="33" borderId="17" xfId="77" applyFont="1" applyFill="1" applyBorder="1" applyAlignment="1">
      <alignment horizontal="center" wrapText="1"/>
      <protection/>
    </xf>
    <xf numFmtId="0" fontId="6" fillId="0" borderId="16" xfId="77" applyFont="1" applyFill="1" applyBorder="1" applyAlignment="1">
      <alignment horizontal="center"/>
      <protection/>
    </xf>
    <xf numFmtId="0" fontId="65" fillId="36" borderId="22" xfId="77" applyFont="1" applyFill="1" applyBorder="1" applyAlignment="1">
      <alignment horizontal="center" vertical="top"/>
      <protection/>
    </xf>
    <xf numFmtId="0" fontId="65" fillId="36" borderId="23" xfId="77" applyFont="1" applyFill="1" applyBorder="1" applyAlignment="1">
      <alignment horizontal="center" vertical="top" wrapText="1"/>
      <protection/>
    </xf>
    <xf numFmtId="0" fontId="65" fillId="36" borderId="15" xfId="77" applyFont="1" applyFill="1" applyBorder="1" applyAlignment="1">
      <alignment horizontal="center"/>
      <protection/>
    </xf>
    <xf numFmtId="0" fontId="65" fillId="36" borderId="25" xfId="77" applyFont="1" applyFill="1" applyBorder="1" applyAlignment="1">
      <alignment horizontal="center"/>
      <protection/>
    </xf>
    <xf numFmtId="0" fontId="0" fillId="0" borderId="17" xfId="77" applyFont="1" applyBorder="1">
      <alignment/>
      <protection/>
    </xf>
    <xf numFmtId="0" fontId="65" fillId="36" borderId="14" xfId="77" applyFont="1" applyFill="1" applyBorder="1" applyAlignment="1">
      <alignment horizontal="center"/>
      <protection/>
    </xf>
    <xf numFmtId="0" fontId="65" fillId="36" borderId="24" xfId="77" applyFont="1" applyFill="1" applyBorder="1" applyAlignment="1">
      <alignment horizontal="center"/>
      <protection/>
    </xf>
    <xf numFmtId="0" fontId="66" fillId="0" borderId="20" xfId="77" applyFont="1" applyBorder="1">
      <alignment/>
      <protection/>
    </xf>
    <xf numFmtId="0" fontId="67" fillId="0" borderId="20" xfId="77" applyFont="1" applyBorder="1">
      <alignment/>
      <protection/>
    </xf>
    <xf numFmtId="0" fontId="67" fillId="0" borderId="29" xfId="77" applyFont="1" applyBorder="1">
      <alignment/>
      <protection/>
    </xf>
    <xf numFmtId="0" fontId="63" fillId="0" borderId="16" xfId="77" applyFont="1" applyBorder="1">
      <alignment/>
      <protection/>
    </xf>
    <xf numFmtId="168" fontId="63" fillId="0" borderId="0" xfId="41" applyNumberFormat="1" applyFont="1" applyBorder="1" applyAlignment="1">
      <alignment/>
    </xf>
    <xf numFmtId="9" fontId="63" fillId="0" borderId="0" xfId="77" applyNumberFormat="1" applyFont="1" applyBorder="1">
      <alignment/>
      <protection/>
    </xf>
    <xf numFmtId="0" fontId="6" fillId="0" borderId="14" xfId="77" applyFont="1" applyFill="1" applyBorder="1" applyAlignment="1">
      <alignment horizontal="left"/>
      <protection/>
    </xf>
    <xf numFmtId="0" fontId="61" fillId="33" borderId="13" xfId="77" applyFont="1" applyFill="1" applyBorder="1" applyAlignment="1">
      <alignment horizontal="center"/>
      <protection/>
    </xf>
    <xf numFmtId="0" fontId="61" fillId="0" borderId="0" xfId="77" applyFont="1" applyFill="1" applyBorder="1" applyAlignment="1">
      <alignment horizontal="center"/>
      <protection/>
    </xf>
    <xf numFmtId="10" fontId="6" fillId="0" borderId="0" xfId="99" applyNumberFormat="1" applyFont="1" applyFill="1" applyBorder="1" applyAlignment="1">
      <alignment horizontal="right"/>
    </xf>
    <xf numFmtId="172" fontId="6" fillId="0" borderId="0" xfId="77" applyNumberFormat="1" applyFont="1" applyFill="1" applyBorder="1" applyAlignment="1">
      <alignment horizontal="left"/>
      <protection/>
    </xf>
    <xf numFmtId="0" fontId="0" fillId="0" borderId="17" xfId="77" applyFont="1" applyFill="1" applyBorder="1">
      <alignment/>
      <protection/>
    </xf>
    <xf numFmtId="0" fontId="63" fillId="0" borderId="22" xfId="77" applyFont="1" applyBorder="1">
      <alignment/>
      <protection/>
    </xf>
    <xf numFmtId="10" fontId="63" fillId="0" borderId="22" xfId="77" applyNumberFormat="1" applyFont="1" applyBorder="1" applyAlignment="1">
      <alignment horizontal="right"/>
      <protection/>
    </xf>
    <xf numFmtId="0" fontId="63" fillId="0" borderId="15" xfId="77" applyFont="1" applyBorder="1">
      <alignment/>
      <protection/>
    </xf>
    <xf numFmtId="173" fontId="6" fillId="0" borderId="15" xfId="77" applyNumberFormat="1" applyFont="1" applyFill="1" applyBorder="1" applyAlignment="1">
      <alignment horizontal="right"/>
      <protection/>
    </xf>
    <xf numFmtId="10" fontId="63" fillId="0" borderId="15" xfId="77" applyNumberFormat="1" applyFont="1" applyBorder="1" applyAlignment="1">
      <alignment horizontal="right"/>
      <protection/>
    </xf>
    <xf numFmtId="167" fontId="0" fillId="0" borderId="0" xfId="77" applyNumberFormat="1" applyFont="1">
      <alignment/>
      <protection/>
    </xf>
    <xf numFmtId="0" fontId="63" fillId="0" borderId="14" xfId="77" applyFont="1" applyBorder="1">
      <alignment/>
      <protection/>
    </xf>
    <xf numFmtId="173" fontId="6" fillId="0" borderId="14" xfId="77" applyNumberFormat="1" applyFont="1" applyFill="1" applyBorder="1" applyAlignment="1">
      <alignment horizontal="right"/>
      <protection/>
    </xf>
    <xf numFmtId="0" fontId="6" fillId="0" borderId="22" xfId="77" applyFont="1" applyFill="1" applyBorder="1" applyAlignment="1">
      <alignment horizontal="left"/>
      <protection/>
    </xf>
    <xf numFmtId="10" fontId="6" fillId="0" borderId="0" xfId="77" applyNumberFormat="1" applyFont="1" applyFill="1" applyBorder="1" applyAlignment="1">
      <alignment horizontal="center"/>
      <protection/>
    </xf>
    <xf numFmtId="10" fontId="6" fillId="0" borderId="15" xfId="77" applyNumberFormat="1" applyFont="1" applyFill="1" applyBorder="1" applyAlignment="1">
      <alignment horizontal="center"/>
      <protection/>
    </xf>
    <xf numFmtId="10" fontId="6" fillId="0" borderId="25" xfId="77" applyNumberFormat="1" applyFont="1" applyFill="1" applyBorder="1" applyAlignment="1">
      <alignment horizontal="center"/>
      <protection/>
    </xf>
    <xf numFmtId="0" fontId="63" fillId="0" borderId="19" xfId="77" applyFont="1" applyFill="1" applyBorder="1">
      <alignment/>
      <protection/>
    </xf>
    <xf numFmtId="170" fontId="6" fillId="0" borderId="15" xfId="78" applyNumberFormat="1" applyFont="1" applyFill="1" applyBorder="1" applyAlignment="1">
      <alignment horizontal="center"/>
      <protection/>
    </xf>
    <xf numFmtId="14" fontId="6" fillId="0" borderId="0" xfId="78" applyNumberFormat="1" applyFont="1" applyFill="1" applyBorder="1" applyAlignment="1">
      <alignment horizontal="center"/>
      <protection/>
    </xf>
    <xf numFmtId="0" fontId="0" fillId="0" borderId="13" xfId="78" applyFont="1" applyFill="1" applyBorder="1">
      <alignment/>
      <protection/>
    </xf>
    <xf numFmtId="0" fontId="6" fillId="0" borderId="13" xfId="78" applyFont="1" applyFill="1" applyBorder="1">
      <alignment/>
      <protection/>
    </xf>
    <xf numFmtId="14" fontId="6" fillId="0" borderId="13" xfId="78" applyNumberFormat="1" applyFont="1" applyFill="1" applyBorder="1">
      <alignment/>
      <protection/>
    </xf>
    <xf numFmtId="0" fontId="5" fillId="0" borderId="13" xfId="78" applyFont="1" applyFill="1" applyBorder="1">
      <alignment/>
      <protection/>
    </xf>
    <xf numFmtId="0" fontId="5" fillId="0" borderId="13" xfId="78" applyFont="1" applyFill="1" applyBorder="1" applyAlignment="1">
      <alignment horizontal="left"/>
      <protection/>
    </xf>
    <xf numFmtId="0" fontId="0" fillId="0" borderId="0" xfId="78" applyFont="1">
      <alignment/>
      <protection/>
    </xf>
    <xf numFmtId="0" fontId="0" fillId="0" borderId="0" xfId="78" applyFont="1" applyFill="1" applyBorder="1">
      <alignment/>
      <protection/>
    </xf>
    <xf numFmtId="0" fontId="6" fillId="0" borderId="0" xfId="78" applyFont="1" applyFill="1" applyBorder="1">
      <alignment/>
      <protection/>
    </xf>
    <xf numFmtId="14" fontId="6" fillId="0" borderId="0" xfId="78" applyNumberFormat="1" applyFont="1" applyFill="1" applyBorder="1">
      <alignment/>
      <protection/>
    </xf>
    <xf numFmtId="0" fontId="5" fillId="0" borderId="0" xfId="78" applyFont="1" applyFill="1" applyBorder="1">
      <alignment/>
      <protection/>
    </xf>
    <xf numFmtId="0" fontId="63" fillId="0" borderId="0" xfId="78" applyFont="1" applyFill="1" applyBorder="1">
      <alignment/>
      <protection/>
    </xf>
    <xf numFmtId="14" fontId="6" fillId="0" borderId="0" xfId="78" applyNumberFormat="1" applyFont="1" applyFill="1" applyBorder="1" applyAlignment="1">
      <alignment horizontal="right"/>
      <protection/>
    </xf>
    <xf numFmtId="0" fontId="6" fillId="0" borderId="0" xfId="78" applyFont="1" applyFill="1" applyBorder="1" applyAlignment="1" quotePrefix="1">
      <alignment horizontal="center"/>
      <protection/>
    </xf>
    <xf numFmtId="0" fontId="61" fillId="0" borderId="0" xfId="78" applyFont="1" applyFill="1" applyBorder="1" applyAlignment="1" quotePrefix="1">
      <alignment horizontal="center" wrapText="1"/>
      <protection/>
    </xf>
    <xf numFmtId="0" fontId="61" fillId="33" borderId="22" xfId="78" applyFont="1" applyFill="1" applyBorder="1" applyAlignment="1" quotePrefix="1">
      <alignment horizontal="center" wrapText="1"/>
      <protection/>
    </xf>
    <xf numFmtId="0" fontId="61" fillId="33" borderId="22" xfId="78" applyFont="1" applyFill="1" applyBorder="1" applyAlignment="1">
      <alignment horizontal="center" wrapText="1"/>
      <protection/>
    </xf>
    <xf numFmtId="0" fontId="0" fillId="0" borderId="18" xfId="78" applyFont="1" applyFill="1" applyBorder="1">
      <alignment/>
      <protection/>
    </xf>
    <xf numFmtId="0" fontId="6" fillId="0" borderId="22" xfId="78" applyFont="1" applyFill="1" applyBorder="1" applyAlignment="1">
      <alignment horizontal="center"/>
      <protection/>
    </xf>
    <xf numFmtId="0" fontId="6" fillId="0" borderId="17" xfId="78" applyFont="1" applyFill="1" applyBorder="1" applyAlignment="1">
      <alignment horizontal="center"/>
      <protection/>
    </xf>
    <xf numFmtId="1" fontId="5" fillId="0" borderId="22" xfId="78" applyNumberFormat="1" applyFont="1" applyFill="1" applyBorder="1" applyAlignment="1">
      <alignment horizontal="right"/>
      <protection/>
    </xf>
    <xf numFmtId="49" fontId="5" fillId="0" borderId="17" xfId="78" applyNumberFormat="1" applyFont="1" applyFill="1" applyBorder="1" applyAlignment="1">
      <alignment horizontal="right"/>
      <protection/>
    </xf>
    <xf numFmtId="0" fontId="5" fillId="0" borderId="22" xfId="78" applyFont="1" applyFill="1" applyBorder="1" applyAlignment="1">
      <alignment horizontal="right"/>
      <protection/>
    </xf>
    <xf numFmtId="0" fontId="5" fillId="0" borderId="17" xfId="78" applyFont="1" applyFill="1" applyBorder="1" applyAlignment="1">
      <alignment horizontal="right"/>
      <protection/>
    </xf>
    <xf numFmtId="0" fontId="5" fillId="0" borderId="17" xfId="78" applyFont="1" applyFill="1" applyBorder="1" applyAlignment="1">
      <alignment horizontal="center"/>
      <protection/>
    </xf>
    <xf numFmtId="0" fontId="5" fillId="0" borderId="22" xfId="78" applyFont="1" applyFill="1" applyBorder="1" applyAlignment="1">
      <alignment horizontal="center"/>
      <protection/>
    </xf>
    <xf numFmtId="0" fontId="5" fillId="0" borderId="22" xfId="78" applyNumberFormat="1" applyFont="1" applyFill="1" applyBorder="1" applyAlignment="1">
      <alignment horizontal="center"/>
      <protection/>
    </xf>
    <xf numFmtId="173" fontId="6" fillId="0" borderId="17" xfId="78" applyNumberFormat="1" applyFont="1" applyFill="1" applyBorder="1" applyAlignment="1">
      <alignment horizontal="center"/>
      <protection/>
    </xf>
    <xf numFmtId="173" fontId="6" fillId="0" borderId="22" xfId="78" applyNumberFormat="1" applyFont="1" applyFill="1" applyBorder="1" applyAlignment="1">
      <alignment horizontal="center"/>
      <protection/>
    </xf>
    <xf numFmtId="177" fontId="6" fillId="0" borderId="23" xfId="78" applyNumberFormat="1" applyFont="1" applyFill="1" applyBorder="1" applyAlignment="1">
      <alignment horizontal="center"/>
      <protection/>
    </xf>
    <xf numFmtId="0" fontId="63" fillId="0" borderId="16" xfId="78" applyFont="1" applyFill="1" applyBorder="1" applyAlignment="1">
      <alignment horizontal="center"/>
      <protection/>
    </xf>
    <xf numFmtId="0" fontId="6" fillId="0" borderId="15" xfId="78" applyFont="1" applyFill="1" applyBorder="1" applyAlignment="1">
      <alignment horizontal="center"/>
      <protection/>
    </xf>
    <xf numFmtId="0" fontId="6" fillId="0" borderId="0" xfId="78" applyFont="1" applyFill="1" applyBorder="1" applyAlignment="1">
      <alignment horizontal="center"/>
      <protection/>
    </xf>
    <xf numFmtId="168" fontId="6" fillId="0" borderId="15"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78" applyFont="1" applyFill="1" applyBorder="1" applyAlignment="1">
      <alignment horizontal="right"/>
      <protection/>
    </xf>
    <xf numFmtId="10" fontId="6" fillId="0" borderId="15" xfId="42" applyNumberFormat="1" applyFont="1" applyFill="1" applyBorder="1" applyAlignment="1">
      <alignment horizontal="right"/>
    </xf>
    <xf numFmtId="0" fontId="61" fillId="0" borderId="19" xfId="78" applyFont="1" applyFill="1" applyBorder="1" applyAlignment="1" quotePrefix="1">
      <alignment horizontal="center" wrapText="1"/>
      <protection/>
    </xf>
    <xf numFmtId="0" fontId="61" fillId="0" borderId="14" xfId="78" applyFont="1" applyFill="1" applyBorder="1" applyAlignment="1" quotePrefix="1">
      <alignment horizontal="center" wrapText="1"/>
      <protection/>
    </xf>
    <xf numFmtId="0" fontId="61" fillId="0" borderId="13" xfId="78" applyFont="1" applyFill="1" applyBorder="1" applyAlignment="1" quotePrefix="1">
      <alignment horizontal="center" wrapText="1"/>
      <protection/>
    </xf>
    <xf numFmtId="168" fontId="61" fillId="0" borderId="14" xfId="42" applyNumberFormat="1" applyFont="1" applyFill="1" applyBorder="1" applyAlignment="1" quotePrefix="1">
      <alignment horizontal="center" wrapText="1"/>
    </xf>
    <xf numFmtId="0" fontId="61" fillId="0" borderId="24" xfId="78" applyFont="1" applyFill="1" applyBorder="1" applyAlignment="1" quotePrefix="1">
      <alignment horizontal="center" wrapText="1"/>
      <protection/>
    </xf>
    <xf numFmtId="0" fontId="63" fillId="0" borderId="17" xfId="78" applyFont="1" applyFill="1" applyBorder="1">
      <alignment/>
      <protection/>
    </xf>
    <xf numFmtId="2" fontId="5" fillId="0" borderId="0" xfId="78" applyNumberFormat="1" applyFont="1" applyFill="1" applyBorder="1">
      <alignment/>
      <protection/>
    </xf>
    <xf numFmtId="170" fontId="5" fillId="0" borderId="0" xfId="78" applyNumberFormat="1" applyFont="1" applyFill="1" applyBorder="1">
      <alignment/>
      <protection/>
    </xf>
    <xf numFmtId="10" fontId="5" fillId="0" borderId="0" xfId="78" applyNumberFormat="1" applyFont="1" applyFill="1" applyBorder="1">
      <alignment/>
      <protection/>
    </xf>
    <xf numFmtId="174" fontId="5" fillId="0" borderId="0" xfId="78" applyNumberFormat="1" applyFont="1" applyFill="1" applyBorder="1">
      <alignment/>
      <protection/>
    </xf>
    <xf numFmtId="0" fontId="5" fillId="0" borderId="0" xfId="78" applyFont="1" applyFill="1" applyBorder="1" applyAlignment="1">
      <alignment horizontal="left"/>
      <protection/>
    </xf>
    <xf numFmtId="0" fontId="63" fillId="0" borderId="0" xfId="78" applyFont="1" applyFill="1" applyBorder="1" applyProtection="1">
      <alignment/>
      <protection/>
    </xf>
    <xf numFmtId="14" fontId="6" fillId="0" borderId="0" xfId="78" applyNumberFormat="1" applyFont="1" applyFill="1" applyBorder="1" applyAlignment="1" applyProtection="1">
      <alignment horizontal="right"/>
      <protection/>
    </xf>
    <xf numFmtId="0" fontId="5" fillId="0" borderId="0" xfId="78" applyFont="1" applyFill="1" applyBorder="1" applyProtection="1">
      <alignment/>
      <protection/>
    </xf>
    <xf numFmtId="0" fontId="6" fillId="0" borderId="0" xfId="78" applyFont="1" applyFill="1" applyBorder="1" applyAlignment="1" applyProtection="1" quotePrefix="1">
      <alignment horizontal="center"/>
      <protection/>
    </xf>
    <xf numFmtId="0" fontId="61" fillId="0" borderId="0" xfId="78" applyFont="1" applyFill="1" applyBorder="1" applyAlignment="1" applyProtection="1" quotePrefix="1">
      <alignment horizontal="center" wrapText="1"/>
      <protection/>
    </xf>
    <xf numFmtId="0" fontId="0" fillId="0" borderId="0" xfId="78" applyFont="1" applyFill="1" applyBorder="1" applyProtection="1">
      <alignment/>
      <protection/>
    </xf>
    <xf numFmtId="0" fontId="61" fillId="33" borderId="22" xfId="78" applyFont="1" applyFill="1" applyBorder="1" applyAlignment="1" applyProtection="1" quotePrefix="1">
      <alignment horizontal="center" wrapText="1"/>
      <protection/>
    </xf>
    <xf numFmtId="0" fontId="61" fillId="33" borderId="22" xfId="78" applyFont="1" applyFill="1" applyBorder="1" applyAlignment="1" applyProtection="1">
      <alignment horizontal="center" wrapText="1"/>
      <protection/>
    </xf>
    <xf numFmtId="0" fontId="0" fillId="0" borderId="18" xfId="78" applyFont="1" applyFill="1" applyBorder="1" applyProtection="1">
      <alignment/>
      <protection/>
    </xf>
    <xf numFmtId="0" fontId="6" fillId="0" borderId="22" xfId="78" applyFont="1" applyFill="1" applyBorder="1" applyAlignment="1" applyProtection="1">
      <alignment horizontal="center"/>
      <protection/>
    </xf>
    <xf numFmtId="0" fontId="6" fillId="0" borderId="17" xfId="78" applyFont="1" applyFill="1" applyBorder="1" applyAlignment="1" applyProtection="1">
      <alignment horizontal="center"/>
      <protection/>
    </xf>
    <xf numFmtId="1" fontId="5" fillId="0" borderId="22" xfId="78" applyNumberFormat="1" applyFont="1" applyFill="1" applyBorder="1" applyAlignment="1" applyProtection="1">
      <alignment horizontal="right"/>
      <protection/>
    </xf>
    <xf numFmtId="49" fontId="5" fillId="0" borderId="17" xfId="78" applyNumberFormat="1" applyFont="1" applyFill="1" applyBorder="1" applyAlignment="1" applyProtection="1">
      <alignment horizontal="right"/>
      <protection/>
    </xf>
    <xf numFmtId="0" fontId="5" fillId="0" borderId="22" xfId="78" applyFont="1" applyFill="1" applyBorder="1" applyAlignment="1" applyProtection="1">
      <alignment horizontal="right"/>
      <protection/>
    </xf>
    <xf numFmtId="0" fontId="5" fillId="0" borderId="17" xfId="78" applyFont="1" applyFill="1" applyBorder="1" applyAlignment="1" applyProtection="1">
      <alignment horizontal="right"/>
      <protection/>
    </xf>
    <xf numFmtId="0" fontId="5" fillId="0" borderId="17" xfId="78" applyFont="1" applyFill="1" applyBorder="1" applyAlignment="1" applyProtection="1">
      <alignment horizontal="center"/>
      <protection/>
    </xf>
    <xf numFmtId="0" fontId="5" fillId="0" borderId="22" xfId="78" applyFont="1" applyFill="1" applyBorder="1" applyAlignment="1" applyProtection="1">
      <alignment horizontal="center"/>
      <protection/>
    </xf>
    <xf numFmtId="0" fontId="5" fillId="0" borderId="22" xfId="78" applyNumberFormat="1" applyFont="1" applyFill="1" applyBorder="1" applyAlignment="1" applyProtection="1">
      <alignment horizontal="center"/>
      <protection/>
    </xf>
    <xf numFmtId="173" fontId="6" fillId="0" borderId="17" xfId="78" applyNumberFormat="1" applyFont="1" applyFill="1" applyBorder="1" applyAlignment="1" applyProtection="1">
      <alignment horizontal="center"/>
      <protection/>
    </xf>
    <xf numFmtId="173" fontId="6" fillId="0" borderId="22" xfId="78" applyNumberFormat="1" applyFont="1" applyFill="1" applyBorder="1" applyAlignment="1" applyProtection="1">
      <alignment horizontal="center"/>
      <protection/>
    </xf>
    <xf numFmtId="177" fontId="6" fillId="0" borderId="23" xfId="78" applyNumberFormat="1" applyFont="1" applyFill="1" applyBorder="1" applyAlignment="1" applyProtection="1">
      <alignment horizontal="center"/>
      <protection/>
    </xf>
    <xf numFmtId="0" fontId="63" fillId="0" borderId="16" xfId="78" applyFont="1" applyFill="1" applyBorder="1" applyAlignment="1" applyProtection="1">
      <alignment horizontal="center"/>
      <protection/>
    </xf>
    <xf numFmtId="0" fontId="6" fillId="0" borderId="15" xfId="78" applyFont="1" applyFill="1" applyBorder="1" applyAlignment="1" applyProtection="1">
      <alignment horizontal="center" wrapText="1"/>
      <protection/>
    </xf>
    <xf numFmtId="0" fontId="6" fillId="0" borderId="0" xfId="78" applyFont="1" applyFill="1" applyBorder="1" applyAlignment="1" applyProtection="1">
      <alignment horizontal="center"/>
      <protection/>
    </xf>
    <xf numFmtId="0" fontId="6" fillId="0" borderId="15" xfId="78" applyFont="1" applyFill="1" applyBorder="1" applyAlignment="1" applyProtection="1">
      <alignment horizontal="center"/>
      <protection/>
    </xf>
    <xf numFmtId="168" fontId="6" fillId="0" borderId="15" xfId="42" applyNumberFormat="1" applyFont="1" applyFill="1" applyBorder="1" applyAlignment="1" applyProtection="1">
      <alignment horizontal="right"/>
      <protection/>
    </xf>
    <xf numFmtId="167" fontId="6" fillId="0" borderId="0" xfId="42" applyNumberFormat="1" applyFont="1" applyFill="1" applyBorder="1" applyAlignment="1" applyProtection="1">
      <alignment horizontal="right"/>
      <protection/>
    </xf>
    <xf numFmtId="0" fontId="6" fillId="0" borderId="0" xfId="78" applyFont="1" applyFill="1" applyBorder="1" applyAlignment="1" applyProtection="1">
      <alignment horizontal="right"/>
      <protection/>
    </xf>
    <xf numFmtId="0" fontId="61" fillId="0" borderId="19" xfId="78" applyFont="1" applyFill="1" applyBorder="1" applyAlignment="1" applyProtection="1" quotePrefix="1">
      <alignment horizontal="center" wrapText="1"/>
      <protection/>
    </xf>
    <xf numFmtId="0" fontId="61" fillId="0" borderId="14" xfId="78" applyFont="1" applyFill="1" applyBorder="1" applyAlignment="1" applyProtection="1" quotePrefix="1">
      <alignment horizontal="center" wrapText="1"/>
      <protection/>
    </xf>
    <xf numFmtId="0" fontId="61" fillId="0" borderId="13" xfId="78" applyFont="1" applyFill="1" applyBorder="1" applyAlignment="1" applyProtection="1" quotePrefix="1">
      <alignment horizontal="center" wrapText="1"/>
      <protection/>
    </xf>
    <xf numFmtId="170" fontId="61" fillId="0" borderId="13" xfId="94" applyNumberFormat="1" applyFont="1" applyFill="1" applyBorder="1" applyAlignment="1" applyProtection="1" quotePrefix="1">
      <alignment wrapText="1"/>
      <protection/>
    </xf>
    <xf numFmtId="168" fontId="61" fillId="0" borderId="14" xfId="42" applyNumberFormat="1" applyFont="1" applyFill="1" applyBorder="1" applyAlignment="1" applyProtection="1" quotePrefix="1">
      <alignment horizontal="center" wrapText="1"/>
      <protection/>
    </xf>
    <xf numFmtId="0" fontId="61" fillId="0" borderId="24" xfId="78" applyFont="1" applyFill="1" applyBorder="1" applyAlignment="1" applyProtection="1" quotePrefix="1">
      <alignment horizontal="center" wrapText="1"/>
      <protection/>
    </xf>
    <xf numFmtId="2" fontId="5" fillId="0" borderId="0" xfId="78" applyNumberFormat="1" applyFont="1" applyFill="1" applyBorder="1" applyProtection="1">
      <alignment/>
      <protection/>
    </xf>
    <xf numFmtId="170" fontId="5" fillId="0" borderId="0" xfId="78" applyNumberFormat="1" applyFont="1" applyFill="1" applyBorder="1" applyProtection="1">
      <alignment/>
      <protection/>
    </xf>
    <xf numFmtId="10" fontId="5" fillId="0" borderId="0" xfId="78" applyNumberFormat="1" applyFont="1" applyFill="1" applyBorder="1" applyProtection="1">
      <alignment/>
      <protection/>
    </xf>
    <xf numFmtId="174" fontId="5" fillId="0" borderId="0" xfId="78" applyNumberFormat="1" applyFont="1" applyFill="1" applyBorder="1" applyProtection="1">
      <alignment/>
      <protection/>
    </xf>
    <xf numFmtId="0" fontId="5" fillId="0" borderId="0" xfId="78" applyFont="1" applyFill="1" applyBorder="1" applyAlignment="1" applyProtection="1">
      <alignment horizontal="left"/>
      <protection/>
    </xf>
    <xf numFmtId="1" fontId="5" fillId="0" borderId="0" xfId="78" applyNumberFormat="1" applyFont="1" applyFill="1" applyBorder="1" applyAlignment="1">
      <alignment horizontal="right"/>
      <protection/>
    </xf>
    <xf numFmtId="167" fontId="5" fillId="0" borderId="0" xfId="42" applyNumberFormat="1" applyFont="1" applyFill="1" applyBorder="1" applyAlignment="1">
      <alignment horizontal="right"/>
    </xf>
    <xf numFmtId="0" fontId="5" fillId="0" borderId="0" xfId="78" applyFont="1" applyFill="1" applyBorder="1" applyAlignment="1">
      <alignment horizontal="right"/>
      <protection/>
    </xf>
    <xf numFmtId="176" fontId="5" fillId="0" borderId="0" xfId="42" applyNumberFormat="1" applyFont="1" applyFill="1" applyBorder="1" applyAlignment="1">
      <alignment horizontal="right"/>
    </xf>
    <xf numFmtId="170" fontId="5" fillId="0" borderId="0" xfId="78" applyNumberFormat="1" applyFont="1" applyFill="1" applyBorder="1" applyAlignment="1">
      <alignment horizontal="center"/>
      <protection/>
    </xf>
    <xf numFmtId="14" fontId="5" fillId="0" borderId="0" xfId="78" applyNumberFormat="1" applyFont="1" applyFill="1" applyBorder="1" applyAlignment="1">
      <alignment horizontal="center"/>
      <protection/>
    </xf>
    <xf numFmtId="0" fontId="5" fillId="0" borderId="0" xfId="78" applyNumberFormat="1" applyFont="1" applyFill="1" applyBorder="1" applyAlignment="1">
      <alignment horizontal="center"/>
      <protection/>
    </xf>
    <xf numFmtId="173" fontId="6" fillId="0" borderId="0" xfId="42" applyNumberFormat="1" applyFont="1" applyFill="1" applyBorder="1" applyAlignment="1">
      <alignment horizontal="center"/>
    </xf>
    <xf numFmtId="173" fontId="6" fillId="0" borderId="0" xfId="78" applyNumberFormat="1" applyFont="1" applyFill="1" applyBorder="1" applyAlignment="1">
      <alignment horizontal="center"/>
      <protection/>
    </xf>
    <xf numFmtId="177" fontId="6" fillId="0" borderId="0" xfId="78" applyNumberFormat="1" applyFont="1" applyFill="1" applyBorder="1" applyAlignment="1">
      <alignment horizontal="center"/>
      <protection/>
    </xf>
    <xf numFmtId="0" fontId="61" fillId="33" borderId="18" xfId="78" applyFont="1" applyFill="1" applyBorder="1" applyAlignment="1" quotePrefix="1">
      <alignment horizontal="center" wrapText="1"/>
      <protection/>
    </xf>
    <xf numFmtId="0" fontId="61" fillId="33" borderId="17" xfId="78" applyFont="1" applyFill="1" applyBorder="1" applyAlignment="1" quotePrefix="1">
      <alignment horizontal="center" wrapText="1"/>
      <protection/>
    </xf>
    <xf numFmtId="0" fontId="61" fillId="33" borderId="23" xfId="78" applyFont="1" applyFill="1" applyBorder="1" applyAlignment="1" quotePrefix="1">
      <alignment horizontal="center" wrapText="1"/>
      <protection/>
    </xf>
    <xf numFmtId="0" fontId="61" fillId="33" borderId="19" xfId="78" applyFont="1" applyFill="1" applyBorder="1" applyAlignment="1" quotePrefix="1">
      <alignment horizontal="center" wrapText="1"/>
      <protection/>
    </xf>
    <xf numFmtId="0" fontId="61" fillId="33" borderId="14" xfId="78" applyFont="1" applyFill="1" applyBorder="1" applyAlignment="1" quotePrefix="1">
      <alignment horizontal="center" wrapText="1"/>
      <protection/>
    </xf>
    <xf numFmtId="0" fontId="61" fillId="33" borderId="13" xfId="78" applyFont="1" applyFill="1" applyBorder="1" applyAlignment="1" quotePrefix="1">
      <alignment horizontal="center" wrapText="1"/>
      <protection/>
    </xf>
    <xf numFmtId="0" fontId="61" fillId="33" borderId="24" xfId="78" applyFont="1" applyFill="1" applyBorder="1" applyAlignment="1" quotePrefix="1">
      <alignment horizontal="center" wrapText="1"/>
      <protection/>
    </xf>
    <xf numFmtId="0" fontId="6" fillId="0" borderId="25" xfId="78" applyFont="1" applyFill="1" applyBorder="1" applyAlignment="1">
      <alignment horizontal="center"/>
      <protection/>
    </xf>
    <xf numFmtId="0" fontId="63" fillId="0" borderId="16" xfId="78" applyFont="1" applyFill="1" applyBorder="1">
      <alignment/>
      <protection/>
    </xf>
    <xf numFmtId="10" fontId="6" fillId="0" borderId="0" xfId="78" applyNumberFormat="1" applyFont="1" applyFill="1" applyBorder="1" applyAlignment="1">
      <alignment horizontal="right"/>
      <protection/>
    </xf>
    <xf numFmtId="10" fontId="6" fillId="0" borderId="15" xfId="78" applyNumberFormat="1" applyFont="1" applyFill="1" applyBorder="1" applyAlignment="1">
      <alignment horizontal="right"/>
      <protection/>
    </xf>
    <xf numFmtId="10" fontId="6" fillId="0" borderId="25" xfId="78" applyNumberFormat="1" applyFont="1" applyFill="1" applyBorder="1" applyAlignment="1">
      <alignment horizontal="right"/>
      <protection/>
    </xf>
    <xf numFmtId="2" fontId="6" fillId="0" borderId="0" xfId="78" applyNumberFormat="1" applyFont="1" applyFill="1" applyBorder="1" applyAlignment="1">
      <alignment horizontal="center"/>
      <protection/>
    </xf>
    <xf numFmtId="179" fontId="5" fillId="0" borderId="0" xfId="42" applyNumberFormat="1" applyFont="1" applyFill="1" applyBorder="1" applyAlignment="1">
      <alignment horizontal="right"/>
    </xf>
    <xf numFmtId="0" fontId="63" fillId="0" borderId="16" xfId="78" applyFont="1" applyFill="1" applyBorder="1" applyAlignment="1">
      <alignment horizontal="center" vertical="center"/>
      <protection/>
    </xf>
    <xf numFmtId="168" fontId="61" fillId="0" borderId="15" xfId="42" applyNumberFormat="1" applyFont="1" applyFill="1" applyBorder="1" applyAlignment="1">
      <alignment horizontal="right" wrapText="1"/>
    </xf>
    <xf numFmtId="10" fontId="61" fillId="0" borderId="0" xfId="78" applyNumberFormat="1" applyFont="1" applyFill="1" applyBorder="1" applyAlignment="1">
      <alignment horizontal="right" wrapText="1"/>
      <protection/>
    </xf>
    <xf numFmtId="0" fontId="61" fillId="0" borderId="15" xfId="78" applyFont="1" applyFill="1" applyBorder="1" applyAlignment="1">
      <alignment horizontal="right" wrapText="1"/>
      <protection/>
    </xf>
    <xf numFmtId="0" fontId="61" fillId="0" borderId="25" xfId="78" applyFont="1" applyFill="1" applyBorder="1" applyAlignment="1">
      <alignment horizontal="right" wrapText="1"/>
      <protection/>
    </xf>
    <xf numFmtId="2" fontId="61" fillId="0" borderId="0" xfId="78" applyNumberFormat="1" applyFont="1" applyFill="1" applyBorder="1" applyAlignment="1">
      <alignment horizontal="center" wrapText="1"/>
      <protection/>
    </xf>
    <xf numFmtId="0" fontId="61" fillId="0" borderId="0" xfId="78" applyFont="1" applyFill="1" applyBorder="1" applyAlignment="1">
      <alignment horizontal="center" wrapText="1"/>
      <protection/>
    </xf>
    <xf numFmtId="168" fontId="6" fillId="0" borderId="22" xfId="42" applyNumberFormat="1" applyFont="1" applyFill="1" applyBorder="1" applyAlignment="1">
      <alignment horizontal="right"/>
    </xf>
    <xf numFmtId="9" fontId="6" fillId="0" borderId="23" xfId="78" applyNumberFormat="1" applyFont="1" applyFill="1" applyBorder="1" applyAlignment="1">
      <alignment horizontal="right"/>
      <protection/>
    </xf>
    <xf numFmtId="0" fontId="6" fillId="0" borderId="15" xfId="78" applyFont="1" applyFill="1" applyBorder="1" applyAlignment="1">
      <alignment horizontal="right"/>
      <protection/>
    </xf>
    <xf numFmtId="0" fontId="6" fillId="0" borderId="25" xfId="78" applyFont="1" applyFill="1" applyBorder="1" applyAlignment="1">
      <alignment horizontal="right"/>
      <protection/>
    </xf>
    <xf numFmtId="0" fontId="6" fillId="0" borderId="14" xfId="78" applyFont="1" applyFill="1" applyBorder="1" applyAlignment="1">
      <alignment horizontal="right"/>
      <protection/>
    </xf>
    <xf numFmtId="0" fontId="6" fillId="0" borderId="24" xfId="78" applyFont="1" applyFill="1" applyBorder="1" applyAlignment="1">
      <alignment horizontal="right"/>
      <protection/>
    </xf>
    <xf numFmtId="167" fontId="5" fillId="0" borderId="0" xfId="42" applyNumberFormat="1" applyFont="1" applyFill="1" applyBorder="1" applyAlignment="1">
      <alignment horizontal="center"/>
    </xf>
    <xf numFmtId="0" fontId="63" fillId="0" borderId="18" xfId="78" applyFont="1" applyFill="1" applyBorder="1">
      <alignment/>
      <protection/>
    </xf>
    <xf numFmtId="0" fontId="6" fillId="0" borderId="22" xfId="78" applyFont="1" applyFill="1" applyBorder="1" applyAlignment="1">
      <alignment horizontal="right"/>
      <protection/>
    </xf>
    <xf numFmtId="0" fontId="6" fillId="0" borderId="17" xfId="78" applyFont="1" applyFill="1" applyBorder="1" applyAlignment="1">
      <alignment horizontal="right"/>
      <protection/>
    </xf>
    <xf numFmtId="0" fontId="6" fillId="0" borderId="23" xfId="78" applyFont="1" applyFill="1" applyBorder="1" applyAlignment="1">
      <alignment horizontal="right"/>
      <protection/>
    </xf>
    <xf numFmtId="0" fontId="0" fillId="0" borderId="19" xfId="78" applyFont="1" applyFill="1" applyBorder="1">
      <alignment/>
      <protection/>
    </xf>
    <xf numFmtId="0" fontId="5" fillId="0" borderId="14" xfId="78" applyFont="1" applyFill="1" applyBorder="1">
      <alignment/>
      <protection/>
    </xf>
    <xf numFmtId="0" fontId="5" fillId="0" borderId="24" xfId="78" applyFont="1" applyFill="1" applyBorder="1">
      <alignment/>
      <protection/>
    </xf>
    <xf numFmtId="0" fontId="63" fillId="0" borderId="22" xfId="78" applyFont="1" applyFill="1" applyBorder="1">
      <alignment/>
      <protection/>
    </xf>
    <xf numFmtId="178" fontId="63" fillId="0" borderId="14" xfId="78" applyNumberFormat="1" applyFont="1" applyFill="1" applyBorder="1">
      <alignment/>
      <protection/>
    </xf>
    <xf numFmtId="164" fontId="6" fillId="0" borderId="13" xfId="77" applyNumberFormat="1" applyFont="1" applyFill="1" applyBorder="1" applyAlignment="1">
      <alignment horizontal="right"/>
      <protection/>
    </xf>
    <xf numFmtId="164" fontId="6" fillId="0" borderId="0" xfId="77" applyNumberFormat="1" applyFont="1" applyFill="1" applyBorder="1" applyAlignment="1">
      <alignment horizontal="right"/>
      <protection/>
    </xf>
    <xf numFmtId="171" fontId="6" fillId="0" borderId="22" xfId="77" applyNumberFormat="1" applyFont="1" applyFill="1" applyBorder="1" applyAlignment="1">
      <alignment horizontal="center"/>
      <protection/>
    </xf>
    <xf numFmtId="171" fontId="6" fillId="0" borderId="15" xfId="77" applyNumberFormat="1" applyFont="1" applyFill="1" applyBorder="1" applyAlignment="1">
      <alignment horizontal="center"/>
      <protection/>
    </xf>
    <xf numFmtId="0" fontId="6" fillId="0" borderId="19" xfId="77" applyFont="1" applyFill="1" applyBorder="1" applyAlignment="1">
      <alignment horizontal="left" wrapText="1"/>
      <protection/>
    </xf>
    <xf numFmtId="0" fontId="5" fillId="0" borderId="0" xfId="77" applyFont="1" applyFill="1" applyBorder="1" applyAlignment="1">
      <alignment wrapText="1"/>
      <protection/>
    </xf>
    <xf numFmtId="164" fontId="6" fillId="0" borderId="0" xfId="77" applyNumberFormat="1" applyFont="1" applyFill="1" applyBorder="1" applyAlignment="1">
      <alignment horizontal="right" wrapText="1"/>
      <protection/>
    </xf>
    <xf numFmtId="164" fontId="61" fillId="33" borderId="22" xfId="77" applyNumberFormat="1" applyFont="1" applyFill="1" applyBorder="1" applyAlignment="1">
      <alignment horizontal="right"/>
      <protection/>
    </xf>
    <xf numFmtId="0" fontId="61" fillId="33" borderId="19" xfId="77" applyFont="1" applyFill="1" applyBorder="1" applyAlignment="1">
      <alignment horizontal="left"/>
      <protection/>
    </xf>
    <xf numFmtId="164" fontId="61" fillId="33" borderId="14" xfId="77" applyNumberFormat="1" applyFont="1" applyFill="1" applyBorder="1" applyAlignment="1">
      <alignment horizontal="right"/>
      <protection/>
    </xf>
    <xf numFmtId="0" fontId="0" fillId="0" borderId="14" xfId="77" applyFont="1" applyBorder="1">
      <alignment/>
      <protection/>
    </xf>
    <xf numFmtId="164" fontId="6" fillId="0" borderId="15" xfId="77" applyNumberFormat="1" applyFont="1" applyFill="1" applyBorder="1" applyAlignment="1">
      <alignment horizontal="right"/>
      <protection/>
    </xf>
    <xf numFmtId="164" fontId="6" fillId="0" borderId="14" xfId="77" applyNumberFormat="1" applyFont="1" applyFill="1" applyBorder="1" applyAlignment="1">
      <alignment horizontal="right"/>
      <protection/>
    </xf>
    <xf numFmtId="0" fontId="5" fillId="0" borderId="0" xfId="77" applyFont="1" applyFill="1">
      <alignment/>
      <protection/>
    </xf>
    <xf numFmtId="0" fontId="61" fillId="33" borderId="22" xfId="77" applyFont="1" applyFill="1" applyBorder="1" applyAlignment="1">
      <alignment horizontal="left"/>
      <protection/>
    </xf>
    <xf numFmtId="0" fontId="61" fillId="33" borderId="14" xfId="77" applyFont="1" applyFill="1" applyBorder="1" applyAlignment="1">
      <alignment horizontal="left"/>
      <protection/>
    </xf>
    <xf numFmtId="0" fontId="6" fillId="0" borderId="22" xfId="77" applyFont="1" applyFill="1" applyBorder="1" applyAlignment="1">
      <alignment horizontal="left" wrapText="1"/>
      <protection/>
    </xf>
    <xf numFmtId="0" fontId="5" fillId="0" borderId="0" xfId="77" applyFont="1" applyFill="1" applyAlignment="1">
      <alignment wrapText="1"/>
      <protection/>
    </xf>
    <xf numFmtId="0" fontId="2" fillId="0" borderId="0" xfId="77" applyFont="1">
      <alignment/>
      <protection/>
    </xf>
    <xf numFmtId="0" fontId="2" fillId="0" borderId="0" xfId="77" applyFont="1" applyAlignment="1">
      <alignment wrapText="1"/>
      <protection/>
    </xf>
    <xf numFmtId="0" fontId="16" fillId="0" borderId="0" xfId="77" applyFont="1">
      <alignment/>
      <protection/>
    </xf>
    <xf numFmtId="0" fontId="63" fillId="0" borderId="13" xfId="77" applyFont="1" applyBorder="1">
      <alignment/>
      <protection/>
    </xf>
    <xf numFmtId="0" fontId="0" fillId="0" borderId="13" xfId="77" applyFont="1" applyBorder="1">
      <alignment/>
      <protection/>
    </xf>
    <xf numFmtId="0" fontId="0" fillId="0" borderId="0" xfId="77" applyFont="1" applyAlignment="1">
      <alignment horizontal="center"/>
      <protection/>
    </xf>
    <xf numFmtId="0" fontId="64" fillId="0" borderId="0" xfId="77" applyFont="1">
      <alignment/>
      <protection/>
    </xf>
    <xf numFmtId="0" fontId="61" fillId="33" borderId="22" xfId="71" applyFont="1" applyFill="1" applyBorder="1" applyAlignment="1">
      <alignment horizontal="center"/>
      <protection/>
    </xf>
    <xf numFmtId="0" fontId="61" fillId="33" borderId="23" xfId="71" applyFont="1" applyFill="1" applyBorder="1" applyAlignment="1">
      <alignment horizontal="center"/>
      <protection/>
    </xf>
    <xf numFmtId="4" fontId="61" fillId="33" borderId="22" xfId="71" applyNumberFormat="1" applyFont="1" applyFill="1" applyBorder="1" applyAlignment="1">
      <alignment horizontal="center"/>
      <protection/>
    </xf>
    <xf numFmtId="4" fontId="61" fillId="33" borderId="23" xfId="71" applyNumberFormat="1" applyFont="1" applyFill="1" applyBorder="1" applyAlignment="1">
      <alignment horizontal="center"/>
      <protection/>
    </xf>
    <xf numFmtId="0" fontId="19" fillId="0" borderId="22" xfId="71" applyFont="1" applyFill="1" applyBorder="1" applyAlignment="1">
      <alignment horizontal="left"/>
      <protection/>
    </xf>
    <xf numFmtId="0" fontId="63" fillId="0" borderId="15" xfId="77" applyFont="1" applyBorder="1" applyAlignment="1">
      <alignment horizontal="left"/>
      <protection/>
    </xf>
    <xf numFmtId="167" fontId="63" fillId="0" borderId="15" xfId="37" applyFont="1" applyBorder="1" applyAlignment="1">
      <alignment horizontal="center"/>
    </xf>
    <xf numFmtId="0" fontId="63" fillId="0" borderId="25" xfId="77" applyFont="1" applyBorder="1" applyAlignment="1">
      <alignment horizontal="left"/>
      <protection/>
    </xf>
    <xf numFmtId="10" fontId="63" fillId="0" borderId="15" xfId="86" applyNumberFormat="1" applyFont="1" applyBorder="1" applyAlignment="1">
      <alignment horizontal="center" vertical="center"/>
    </xf>
    <xf numFmtId="10" fontId="63" fillId="0" borderId="15" xfId="86" applyNumberFormat="1" applyFont="1" applyBorder="1" applyAlignment="1">
      <alignment horizontal="center"/>
    </xf>
    <xf numFmtId="175" fontId="63" fillId="0" borderId="15" xfId="37" applyNumberFormat="1" applyFont="1" applyBorder="1" applyAlignment="1">
      <alignment horizontal="center"/>
    </xf>
    <xf numFmtId="167" fontId="63" fillId="0" borderId="15" xfId="37" applyFont="1" applyBorder="1" applyAlignment="1">
      <alignment/>
    </xf>
    <xf numFmtId="175" fontId="63" fillId="0" borderId="15" xfId="37" applyNumberFormat="1" applyFont="1" applyBorder="1" applyAlignment="1">
      <alignment/>
    </xf>
    <xf numFmtId="0" fontId="63" fillId="0" borderId="14" xfId="77" applyFont="1" applyBorder="1" applyAlignment="1">
      <alignment horizontal="left"/>
      <protection/>
    </xf>
    <xf numFmtId="0" fontId="63" fillId="0" borderId="14" xfId="77" applyFont="1" applyBorder="1" applyAlignment="1">
      <alignment horizontal="center"/>
      <protection/>
    </xf>
    <xf numFmtId="0" fontId="63" fillId="0" borderId="24" xfId="77" applyFont="1" applyBorder="1" applyAlignment="1">
      <alignment horizontal="left"/>
      <protection/>
    </xf>
    <xf numFmtId="10" fontId="63" fillId="0" borderId="14" xfId="86" applyNumberFormat="1" applyFont="1" applyBorder="1" applyAlignment="1">
      <alignment horizontal="center" vertical="center"/>
    </xf>
    <xf numFmtId="10" fontId="63" fillId="0" borderId="14" xfId="86" applyNumberFormat="1" applyFont="1" applyBorder="1" applyAlignment="1">
      <alignment horizontal="center"/>
    </xf>
    <xf numFmtId="175" fontId="63" fillId="0" borderId="14" xfId="37" applyNumberFormat="1" applyFont="1" applyBorder="1" applyAlignment="1">
      <alignment/>
    </xf>
    <xf numFmtId="0" fontId="0" fillId="0" borderId="0" xfId="77" applyFont="1" applyBorder="1" applyAlignment="1">
      <alignment horizontal="left"/>
      <protection/>
    </xf>
    <xf numFmtId="0" fontId="0" fillId="0" borderId="0" xfId="77" applyFont="1" applyBorder="1" applyAlignment="1">
      <alignment horizontal="center"/>
      <protection/>
    </xf>
    <xf numFmtId="167" fontId="0" fillId="0" borderId="0" xfId="37" applyFont="1" applyBorder="1" applyAlignment="1">
      <alignment/>
    </xf>
    <xf numFmtId="10" fontId="63" fillId="0" borderId="0" xfId="86" applyNumberFormat="1" applyFont="1" applyBorder="1" applyAlignment="1">
      <alignment horizontal="center" vertical="center"/>
    </xf>
    <xf numFmtId="10" fontId="63" fillId="0" borderId="0" xfId="86" applyNumberFormat="1" applyFont="1" applyBorder="1" applyAlignment="1">
      <alignment horizontal="center"/>
    </xf>
    <xf numFmtId="175" fontId="63" fillId="0" borderId="0" xfId="37" applyNumberFormat="1" applyFont="1" applyBorder="1" applyAlignment="1">
      <alignment/>
    </xf>
    <xf numFmtId="167" fontId="63" fillId="0" borderId="0" xfId="37" applyFont="1" applyBorder="1" applyAlignment="1">
      <alignment/>
    </xf>
    <xf numFmtId="0" fontId="63" fillId="0" borderId="0" xfId="77" applyFont="1" applyBorder="1" applyAlignment="1">
      <alignment horizontal="left"/>
      <protection/>
    </xf>
    <xf numFmtId="0" fontId="5" fillId="0" borderId="0" xfId="0" applyFont="1" applyAlignment="1">
      <alignment horizontal="center"/>
    </xf>
    <xf numFmtId="0" fontId="19" fillId="0" borderId="0" xfId="0" applyFont="1" applyAlignment="1">
      <alignment/>
    </xf>
    <xf numFmtId="0" fontId="63" fillId="0" borderId="15" xfId="78" applyFont="1" applyFill="1" applyBorder="1">
      <alignment/>
      <protection/>
    </xf>
    <xf numFmtId="0" fontId="63" fillId="0" borderId="14" xfId="78" applyFont="1" applyFill="1" applyBorder="1">
      <alignment/>
      <protection/>
    </xf>
    <xf numFmtId="0" fontId="19" fillId="0" borderId="13" xfId="0" applyFont="1" applyBorder="1" applyAlignment="1">
      <alignment/>
    </xf>
    <xf numFmtId="0" fontId="25" fillId="37" borderId="20" xfId="71" applyFont="1" applyFill="1" applyBorder="1" applyAlignment="1">
      <alignment horizontal="center"/>
      <protection/>
    </xf>
    <xf numFmtId="4" fontId="25" fillId="37" borderId="20" xfId="71" applyNumberFormat="1" applyFont="1" applyFill="1" applyBorder="1" applyAlignment="1">
      <alignment horizontal="center"/>
      <protection/>
    </xf>
    <xf numFmtId="4" fontId="25" fillId="37" borderId="29" xfId="71" applyNumberFormat="1" applyFont="1" applyFill="1" applyBorder="1" applyAlignment="1">
      <alignment horizontal="center"/>
      <protection/>
    </xf>
    <xf numFmtId="0" fontId="25" fillId="0" borderId="30" xfId="71" applyFont="1" applyFill="1" applyBorder="1" applyAlignment="1">
      <alignment horizontal="center"/>
      <protection/>
    </xf>
    <xf numFmtId="4" fontId="25" fillId="0" borderId="20" xfId="71" applyNumberFormat="1" applyFont="1" applyFill="1" applyBorder="1" applyAlignment="1">
      <alignment horizontal="center"/>
      <protection/>
    </xf>
    <xf numFmtId="4" fontId="25" fillId="0" borderId="29" xfId="71" applyNumberFormat="1" applyFont="1" applyFill="1" applyBorder="1" applyAlignment="1">
      <alignment horizontal="center"/>
      <protection/>
    </xf>
    <xf numFmtId="168" fontId="6" fillId="0" borderId="22" xfId="38" applyNumberFormat="1" applyFont="1" applyFill="1" applyBorder="1" applyAlignment="1">
      <alignment horizontal="right"/>
    </xf>
    <xf numFmtId="169" fontId="6" fillId="0" borderId="15" xfId="38" applyNumberFormat="1" applyFont="1" applyFill="1" applyBorder="1" applyAlignment="1">
      <alignment horizontal="right"/>
    </xf>
    <xf numFmtId="168" fontId="6" fillId="0" borderId="15" xfId="38" applyNumberFormat="1" applyFont="1" applyFill="1" applyBorder="1" applyAlignment="1">
      <alignment horizontal="right"/>
    </xf>
    <xf numFmtId="168" fontId="6" fillId="0" borderId="25" xfId="39" applyNumberFormat="1" applyFont="1" applyFill="1" applyBorder="1" applyAlignment="1" quotePrefix="1">
      <alignment horizontal="right"/>
    </xf>
    <xf numFmtId="168" fontId="6" fillId="0" borderId="15" xfId="39" applyNumberFormat="1" applyFont="1" applyFill="1" applyBorder="1" applyAlignment="1" quotePrefix="1">
      <alignment horizontal="right"/>
    </xf>
    <xf numFmtId="168" fontId="6" fillId="0" borderId="16" xfId="39" applyNumberFormat="1" applyFont="1" applyFill="1" applyBorder="1" applyAlignment="1" quotePrefix="1">
      <alignment horizontal="right"/>
    </xf>
    <xf numFmtId="10" fontId="6" fillId="0" borderId="18" xfId="96" applyNumberFormat="1" applyFont="1" applyFill="1" applyBorder="1" applyAlignment="1" quotePrefix="1">
      <alignment horizontal="right"/>
    </xf>
    <xf numFmtId="10" fontId="6" fillId="0" borderId="22" xfId="96" applyNumberFormat="1" applyFont="1" applyFill="1" applyBorder="1" applyAlignment="1" quotePrefix="1">
      <alignment horizontal="right"/>
    </xf>
    <xf numFmtId="10" fontId="6" fillId="0" borderId="16" xfId="96" applyNumberFormat="1" applyFont="1" applyFill="1" applyBorder="1" applyAlignment="1" quotePrefix="1">
      <alignment horizontal="right"/>
    </xf>
    <xf numFmtId="10" fontId="6" fillId="0" borderId="15" xfId="96"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14" xfId="96" applyNumberFormat="1" applyFont="1" applyFill="1" applyBorder="1" applyAlignment="1" quotePrefix="1">
      <alignment horizontal="right"/>
    </xf>
    <xf numFmtId="168" fontId="6" fillId="0" borderId="29" xfId="39" applyNumberFormat="1" applyFont="1" applyFill="1" applyBorder="1" applyAlignment="1" quotePrefix="1">
      <alignment horizontal="right"/>
    </xf>
    <xf numFmtId="180" fontId="6" fillId="0" borderId="25" xfId="41" applyNumberFormat="1" applyFont="1" applyFill="1" applyBorder="1" applyAlignment="1" quotePrefix="1">
      <alignment horizontal="right"/>
    </xf>
    <xf numFmtId="167" fontId="6" fillId="0" borderId="25" xfId="41" applyNumberFormat="1" applyFont="1" applyFill="1" applyBorder="1" applyAlignment="1" quotePrefix="1">
      <alignment horizontal="left"/>
    </xf>
    <xf numFmtId="167" fontId="6" fillId="0" borderId="15" xfId="41" applyNumberFormat="1" applyFont="1" applyFill="1" applyBorder="1" applyAlignment="1" quotePrefix="1">
      <alignment horizontal="left"/>
    </xf>
    <xf numFmtId="167" fontId="6" fillId="0" borderId="23" xfId="44" applyFont="1" applyFill="1" applyBorder="1" applyAlignment="1">
      <alignment horizontal="left"/>
    </xf>
    <xf numFmtId="10" fontId="6" fillId="0" borderId="23" xfId="88" applyNumberFormat="1" applyFont="1" applyFill="1" applyBorder="1" applyAlignment="1">
      <alignment horizontal="right"/>
    </xf>
    <xf numFmtId="167" fontId="6" fillId="0" borderId="22" xfId="37" applyFont="1" applyFill="1" applyBorder="1" applyAlignment="1">
      <alignment horizontal="left"/>
    </xf>
    <xf numFmtId="167" fontId="6" fillId="0" borderId="25" xfId="44" applyFont="1" applyFill="1" applyBorder="1" applyAlignment="1">
      <alignment horizontal="left"/>
    </xf>
    <xf numFmtId="10" fontId="6" fillId="0" borderId="25" xfId="88" applyNumberFormat="1" applyFont="1" applyFill="1" applyBorder="1" applyAlignment="1">
      <alignment horizontal="right"/>
    </xf>
    <xf numFmtId="167" fontId="6" fillId="0" borderId="15" xfId="37" applyFont="1" applyFill="1" applyBorder="1" applyAlignment="1">
      <alignment horizontal="left"/>
    </xf>
    <xf numFmtId="167" fontId="6" fillId="0" borderId="24" xfId="44" applyFont="1" applyFill="1" applyBorder="1" applyAlignment="1">
      <alignment horizontal="left"/>
    </xf>
    <xf numFmtId="10" fontId="6" fillId="0" borderId="24" xfId="88" applyNumberFormat="1" applyFont="1" applyFill="1" applyBorder="1" applyAlignment="1">
      <alignment horizontal="right"/>
    </xf>
    <xf numFmtId="172" fontId="6" fillId="0" borderId="14" xfId="41" applyNumberFormat="1" applyFont="1" applyFill="1" applyBorder="1" applyAlignment="1">
      <alignment horizontal="left"/>
    </xf>
    <xf numFmtId="9" fontId="6" fillId="0" borderId="20" xfId="95" applyNumberFormat="1" applyFont="1" applyFill="1" applyBorder="1" applyAlignment="1" quotePrefix="1">
      <alignment horizontal="right"/>
    </xf>
    <xf numFmtId="172" fontId="6" fillId="0" borderId="19" xfId="41" applyNumberFormat="1" applyFont="1" applyFill="1" applyBorder="1" applyAlignment="1">
      <alignment horizontal="left"/>
    </xf>
    <xf numFmtId="9" fontId="6" fillId="0" borderId="14" xfId="95" applyNumberFormat="1" applyFont="1" applyFill="1" applyBorder="1" applyAlignment="1" quotePrefix="1">
      <alignment horizontal="right"/>
    </xf>
    <xf numFmtId="10" fontId="6" fillId="0" borderId="23" xfId="95" applyNumberFormat="1" applyFont="1" applyFill="1" applyBorder="1" applyAlignment="1">
      <alignment horizontal="right"/>
    </xf>
    <xf numFmtId="172" fontId="6" fillId="0" borderId="17" xfId="41" applyNumberFormat="1" applyFont="1" applyFill="1" applyBorder="1" applyAlignment="1">
      <alignment horizontal="right"/>
    </xf>
    <xf numFmtId="10" fontId="6" fillId="0" borderId="22" xfId="95" applyNumberFormat="1" applyFont="1" applyFill="1" applyBorder="1" applyAlignment="1">
      <alignment horizontal="right"/>
    </xf>
    <xf numFmtId="10" fontId="6" fillId="0" borderId="25" xfId="95" applyNumberFormat="1" applyFont="1" applyFill="1" applyBorder="1" applyAlignment="1">
      <alignment horizontal="right"/>
    </xf>
    <xf numFmtId="172" fontId="6" fillId="0" borderId="0" xfId="41" applyNumberFormat="1" applyFont="1" applyFill="1" applyBorder="1" applyAlignment="1">
      <alignment horizontal="right"/>
    </xf>
    <xf numFmtId="10" fontId="6" fillId="0" borderId="15" xfId="95" applyNumberFormat="1" applyFont="1" applyFill="1" applyBorder="1" applyAlignment="1">
      <alignment horizontal="right"/>
    </xf>
    <xf numFmtId="168" fontId="6" fillId="0" borderId="14" xfId="41" applyNumberFormat="1" applyFont="1" applyFill="1" applyBorder="1" applyAlignment="1">
      <alignment horizontal="right"/>
    </xf>
    <xf numFmtId="10" fontId="6" fillId="0" borderId="24" xfId="95" applyNumberFormat="1" applyFont="1" applyFill="1" applyBorder="1" applyAlignment="1">
      <alignment horizontal="right"/>
    </xf>
    <xf numFmtId="10" fontId="6" fillId="0" borderId="14" xfId="95" applyNumberFormat="1" applyFont="1" applyFill="1" applyBorder="1" applyAlignment="1">
      <alignment horizontal="right"/>
    </xf>
    <xf numFmtId="168" fontId="63" fillId="0" borderId="19" xfId="41" applyNumberFormat="1" applyFont="1" applyBorder="1" applyAlignment="1">
      <alignment/>
    </xf>
    <xf numFmtId="9" fontId="63" fillId="0" borderId="14" xfId="77" applyNumberFormat="1" applyFont="1" applyBorder="1">
      <alignment/>
      <protection/>
    </xf>
    <xf numFmtId="168" fontId="63" fillId="0" borderId="20" xfId="41" applyNumberFormat="1" applyFont="1" applyBorder="1" applyAlignment="1">
      <alignment/>
    </xf>
    <xf numFmtId="172" fontId="6" fillId="0" borderId="23" xfId="41" applyNumberFormat="1" applyFont="1" applyFill="1" applyBorder="1" applyAlignment="1">
      <alignment horizontal="right"/>
    </xf>
    <xf numFmtId="172" fontId="6" fillId="0" borderId="22" xfId="41" applyNumberFormat="1" applyFont="1" applyFill="1" applyBorder="1" applyAlignment="1">
      <alignment horizontal="right"/>
    </xf>
    <xf numFmtId="172" fontId="6" fillId="0" borderId="25" xfId="41" applyNumberFormat="1" applyFont="1" applyFill="1" applyBorder="1" applyAlignment="1">
      <alignment horizontal="right"/>
    </xf>
    <xf numFmtId="172" fontId="6" fillId="0" borderId="15" xfId="41" applyNumberFormat="1" applyFont="1" applyFill="1" applyBorder="1" applyAlignment="1">
      <alignment horizontal="right"/>
    </xf>
    <xf numFmtId="172" fontId="6" fillId="0" borderId="24" xfId="41" applyNumberFormat="1" applyFont="1" applyFill="1" applyBorder="1" applyAlignment="1">
      <alignment horizontal="right"/>
    </xf>
    <xf numFmtId="172" fontId="6" fillId="0" borderId="14" xfId="41" applyNumberFormat="1" applyFont="1" applyFill="1" applyBorder="1" applyAlignment="1">
      <alignment horizontal="right"/>
    </xf>
    <xf numFmtId="9" fontId="63" fillId="0" borderId="20" xfId="77" applyNumberFormat="1" applyFont="1" applyBorder="1">
      <alignment/>
      <protection/>
    </xf>
    <xf numFmtId="167" fontId="6" fillId="0" borderId="18" xfId="42" applyFont="1" applyFill="1" applyBorder="1" applyAlignment="1">
      <alignment/>
    </xf>
    <xf numFmtId="10" fontId="6" fillId="0" borderId="18" xfId="87" applyNumberFormat="1" applyFont="1" applyFill="1" applyBorder="1" applyAlignment="1">
      <alignment/>
    </xf>
    <xf numFmtId="10" fontId="6" fillId="0" borderId="22" xfId="87" applyNumberFormat="1" applyFont="1" applyFill="1" applyBorder="1" applyAlignment="1">
      <alignment/>
    </xf>
    <xf numFmtId="167" fontId="6" fillId="0" borderId="16" xfId="42" applyFont="1" applyFill="1" applyBorder="1" applyAlignment="1">
      <alignment/>
    </xf>
    <xf numFmtId="10" fontId="6" fillId="0" borderId="16" xfId="87" applyNumberFormat="1" applyFont="1" applyFill="1" applyBorder="1" applyAlignment="1">
      <alignment/>
    </xf>
    <xf numFmtId="10" fontId="6" fillId="0" borderId="15" xfId="87" applyNumberFormat="1" applyFont="1" applyFill="1" applyBorder="1" applyAlignment="1">
      <alignment/>
    </xf>
    <xf numFmtId="167" fontId="6" fillId="0" borderId="19" xfId="42" applyFont="1" applyFill="1" applyBorder="1" applyAlignment="1">
      <alignment/>
    </xf>
    <xf numFmtId="10" fontId="6" fillId="0" borderId="19" xfId="87" applyNumberFormat="1" applyFont="1" applyFill="1" applyBorder="1" applyAlignment="1">
      <alignment/>
    </xf>
    <xf numFmtId="10" fontId="6" fillId="0" borderId="14" xfId="87" applyNumberFormat="1" applyFont="1" applyFill="1" applyBorder="1" applyAlignment="1">
      <alignment/>
    </xf>
    <xf numFmtId="167" fontId="0" fillId="0" borderId="0" xfId="37" applyFont="1" applyAlignment="1">
      <alignment/>
    </xf>
    <xf numFmtId="167" fontId="6" fillId="0" borderId="25" xfId="41" applyNumberFormat="1" applyFont="1" applyFill="1" applyBorder="1" applyAlignment="1">
      <alignment horizontal="center"/>
    </xf>
    <xf numFmtId="10" fontId="6" fillId="0" borderId="15" xfId="95" applyNumberFormat="1" applyFont="1" applyFill="1" applyBorder="1" applyAlignment="1" quotePrefix="1">
      <alignment/>
    </xf>
    <xf numFmtId="168" fontId="6" fillId="0" borderId="16" xfId="77" applyNumberFormat="1" applyFont="1" applyFill="1" applyBorder="1" applyAlignment="1">
      <alignment horizontal="center"/>
      <protection/>
    </xf>
    <xf numFmtId="172" fontId="6" fillId="0" borderId="18" xfId="41" applyNumberFormat="1" applyFont="1" applyFill="1" applyBorder="1" applyAlignment="1" quotePrefix="1">
      <alignment/>
    </xf>
    <xf numFmtId="10" fontId="6" fillId="0" borderId="18" xfId="95" applyNumberFormat="1" applyFont="1" applyFill="1" applyBorder="1" applyAlignment="1" quotePrefix="1">
      <alignment/>
    </xf>
    <xf numFmtId="172" fontId="6" fillId="0" borderId="22" xfId="41" applyNumberFormat="1" applyFont="1" applyFill="1" applyBorder="1" applyAlignment="1" quotePrefix="1">
      <alignment/>
    </xf>
    <xf numFmtId="10" fontId="6" fillId="0" borderId="23" xfId="95" applyNumberFormat="1" applyFont="1" applyFill="1" applyBorder="1" applyAlignment="1" quotePrefix="1">
      <alignment/>
    </xf>
    <xf numFmtId="172" fontId="6" fillId="0" borderId="16" xfId="41" applyNumberFormat="1" applyFont="1" applyFill="1" applyBorder="1" applyAlignment="1" quotePrefix="1">
      <alignment/>
    </xf>
    <xf numFmtId="10" fontId="6" fillId="0" borderId="16" xfId="95" applyNumberFormat="1" applyFont="1" applyFill="1" applyBorder="1" applyAlignment="1" quotePrefix="1">
      <alignment/>
    </xf>
    <xf numFmtId="172" fontId="6" fillId="0" borderId="15" xfId="41" applyNumberFormat="1" applyFont="1" applyFill="1" applyBorder="1" applyAlignment="1" quotePrefix="1">
      <alignment/>
    </xf>
    <xf numFmtId="10" fontId="6" fillId="0" borderId="25" xfId="95" applyNumberFormat="1" applyFont="1" applyFill="1" applyBorder="1" applyAlignment="1" quotePrefix="1">
      <alignment/>
    </xf>
    <xf numFmtId="172" fontId="6" fillId="0" borderId="19" xfId="41" applyNumberFormat="1" applyFont="1" applyFill="1" applyBorder="1" applyAlignment="1" quotePrefix="1">
      <alignment/>
    </xf>
    <xf numFmtId="10" fontId="6" fillId="0" borderId="19" xfId="95" applyNumberFormat="1" applyFont="1" applyFill="1" applyBorder="1" applyAlignment="1" quotePrefix="1">
      <alignment/>
    </xf>
    <xf numFmtId="172" fontId="6" fillId="0" borderId="14" xfId="41" applyNumberFormat="1" applyFont="1" applyFill="1" applyBorder="1" applyAlignment="1" quotePrefix="1">
      <alignment/>
    </xf>
    <xf numFmtId="168" fontId="6" fillId="0" borderId="20" xfId="41" applyNumberFormat="1" applyFont="1" applyFill="1" applyBorder="1" applyAlignment="1" quotePrefix="1">
      <alignment/>
    </xf>
    <xf numFmtId="9" fontId="6" fillId="0" borderId="14" xfId="95" applyNumberFormat="1" applyFont="1" applyFill="1" applyBorder="1" applyAlignment="1" quotePrefix="1">
      <alignment/>
    </xf>
    <xf numFmtId="168" fontId="6" fillId="0" borderId="14" xfId="41" applyNumberFormat="1" applyFont="1" applyFill="1" applyBorder="1" applyAlignment="1" quotePrefix="1">
      <alignment/>
    </xf>
    <xf numFmtId="9" fontId="6" fillId="0" borderId="20" xfId="95" applyNumberFormat="1" applyFont="1" applyFill="1" applyBorder="1" applyAlignment="1" quotePrefix="1">
      <alignment/>
    </xf>
    <xf numFmtId="10" fontId="6" fillId="0" borderId="22" xfId="95" applyNumberFormat="1" applyFont="1" applyFill="1" applyBorder="1" applyAlignment="1" quotePrefix="1">
      <alignment/>
    </xf>
    <xf numFmtId="168" fontId="6" fillId="0" borderId="18" xfId="52" applyNumberFormat="1" applyFont="1" applyFill="1" applyBorder="1" applyAlignment="1">
      <alignment/>
    </xf>
    <xf numFmtId="10" fontId="6" fillId="0" borderId="18" xfId="91" applyNumberFormat="1" applyFont="1" applyFill="1" applyBorder="1" applyAlignment="1">
      <alignment/>
    </xf>
    <xf numFmtId="166" fontId="6" fillId="0" borderId="18" xfId="52" applyFont="1" applyFill="1" applyBorder="1" applyAlignment="1">
      <alignment/>
    </xf>
    <xf numFmtId="10" fontId="6" fillId="0" borderId="22" xfId="91" applyNumberFormat="1" applyFont="1" applyFill="1" applyBorder="1" applyAlignment="1">
      <alignment/>
    </xf>
    <xf numFmtId="168" fontId="6" fillId="0" borderId="16" xfId="52" applyNumberFormat="1" applyFont="1" applyFill="1" applyBorder="1" applyAlignment="1">
      <alignment/>
    </xf>
    <xf numFmtId="10" fontId="6" fillId="0" borderId="16" xfId="91" applyNumberFormat="1" applyFont="1" applyFill="1" applyBorder="1" applyAlignment="1">
      <alignment/>
    </xf>
    <xf numFmtId="166" fontId="6" fillId="0" borderId="16" xfId="52" applyFont="1" applyFill="1" applyBorder="1" applyAlignment="1">
      <alignment/>
    </xf>
    <xf numFmtId="10" fontId="6" fillId="0" borderId="15" xfId="91" applyNumberFormat="1" applyFont="1" applyFill="1" applyBorder="1" applyAlignment="1">
      <alignment/>
    </xf>
    <xf numFmtId="10" fontId="6" fillId="0" borderId="14" xfId="95" applyNumberFormat="1" applyFont="1" applyFill="1" applyBorder="1" applyAlignment="1" quotePrefix="1">
      <alignment/>
    </xf>
    <xf numFmtId="172" fontId="6" fillId="0" borderId="25" xfId="41" applyNumberFormat="1" applyFont="1" applyFill="1" applyBorder="1" applyAlignment="1" quotePrefix="1">
      <alignment horizontal="right"/>
    </xf>
    <xf numFmtId="10" fontId="6" fillId="0" borderId="15" xfId="95" applyNumberFormat="1" applyFont="1" applyFill="1" applyBorder="1" applyAlignment="1" quotePrefix="1">
      <alignment horizontal="right"/>
    </xf>
    <xf numFmtId="168" fontId="6" fillId="0" borderId="15" xfId="41" applyNumberFormat="1" applyFont="1" applyFill="1" applyBorder="1" applyAlignment="1" quotePrefix="1">
      <alignment horizontal="right"/>
    </xf>
    <xf numFmtId="168" fontId="6" fillId="0" borderId="29" xfId="41" applyNumberFormat="1" applyFont="1" applyFill="1" applyBorder="1" applyAlignment="1" quotePrefix="1">
      <alignment horizontal="right"/>
    </xf>
    <xf numFmtId="168" fontId="6" fillId="0" borderId="19" xfId="52" applyNumberFormat="1" applyFont="1" applyFill="1" applyBorder="1" applyAlignment="1">
      <alignment/>
    </xf>
    <xf numFmtId="10" fontId="6" fillId="0" borderId="19" xfId="91" applyNumberFormat="1" applyFont="1" applyFill="1" applyBorder="1" applyAlignment="1">
      <alignment/>
    </xf>
    <xf numFmtId="166" fontId="6" fillId="0" borderId="19" xfId="52" applyFont="1" applyFill="1" applyBorder="1" applyAlignment="1">
      <alignment/>
    </xf>
    <xf numFmtId="10" fontId="6" fillId="0" borderId="14" xfId="91" applyNumberFormat="1" applyFont="1" applyFill="1" applyBorder="1" applyAlignment="1">
      <alignment/>
    </xf>
    <xf numFmtId="10" fontId="6" fillId="0" borderId="0" xfId="96" applyNumberFormat="1" applyFont="1" applyFill="1" applyBorder="1" applyAlignment="1" quotePrefix="1">
      <alignment horizontal="right"/>
    </xf>
    <xf numFmtId="0" fontId="61" fillId="33" borderId="18" xfId="77" applyFont="1" applyFill="1" applyBorder="1" applyAlignment="1">
      <alignment wrapText="1"/>
      <protection/>
    </xf>
    <xf numFmtId="0" fontId="61" fillId="33" borderId="17" xfId="77" applyFont="1" applyFill="1" applyBorder="1" applyAlignment="1">
      <alignment wrapText="1"/>
      <protection/>
    </xf>
    <xf numFmtId="0" fontId="61" fillId="33" borderId="23" xfId="77" applyFont="1" applyFill="1" applyBorder="1" applyAlignment="1">
      <alignment wrapText="1"/>
      <protection/>
    </xf>
    <xf numFmtId="0" fontId="61" fillId="33" borderId="19" xfId="77" applyFont="1" applyFill="1" applyBorder="1" applyAlignment="1">
      <alignment wrapText="1"/>
      <protection/>
    </xf>
    <xf numFmtId="0" fontId="61" fillId="33" borderId="13" xfId="77" applyFont="1" applyFill="1" applyBorder="1" applyAlignment="1">
      <alignment wrapText="1"/>
      <protection/>
    </xf>
    <xf numFmtId="0" fontId="61" fillId="33" borderId="24" xfId="77" applyFont="1" applyFill="1" applyBorder="1" applyAlignment="1">
      <alignment wrapText="1"/>
      <protection/>
    </xf>
    <xf numFmtId="0" fontId="6" fillId="0" borderId="25" xfId="73" applyFont="1" applyBorder="1" applyAlignment="1">
      <alignment/>
      <protection/>
    </xf>
    <xf numFmtId="169" fontId="6" fillId="0" borderId="15" xfId="47" applyNumberFormat="1" applyFont="1" applyFill="1" applyBorder="1" applyAlignment="1">
      <alignment horizontal="right"/>
    </xf>
    <xf numFmtId="0" fontId="6" fillId="0" borderId="13" xfId="73" applyFont="1" applyBorder="1" applyAlignment="1">
      <alignment/>
      <protection/>
    </xf>
    <xf numFmtId="0" fontId="6" fillId="0" borderId="24" xfId="73" applyFont="1" applyBorder="1" applyAlignment="1">
      <alignment/>
      <protection/>
    </xf>
    <xf numFmtId="0" fontId="6" fillId="0" borderId="18" xfId="73" applyFont="1" applyFill="1" applyBorder="1" applyAlignment="1">
      <alignment horizontal="left"/>
      <protection/>
    </xf>
    <xf numFmtId="0" fontId="6" fillId="0" borderId="23" xfId="73" applyFont="1" applyBorder="1" applyAlignment="1">
      <alignment/>
      <protection/>
    </xf>
    <xf numFmtId="169" fontId="6" fillId="0" borderId="22" xfId="47" applyNumberFormat="1" applyFont="1" applyFill="1" applyBorder="1" applyAlignment="1">
      <alignment horizontal="right"/>
    </xf>
    <xf numFmtId="0" fontId="26" fillId="0" borderId="16" xfId="73" applyFont="1" applyFill="1" applyBorder="1" applyAlignment="1">
      <alignment/>
      <protection/>
    </xf>
    <xf numFmtId="9" fontId="6" fillId="0" borderId="0" xfId="73" applyNumberFormat="1" applyFont="1" applyFill="1" applyBorder="1" applyAlignment="1">
      <alignment/>
      <protection/>
    </xf>
    <xf numFmtId="169" fontId="6" fillId="0" borderId="15" xfId="86" applyNumberFormat="1" applyFont="1" applyFill="1" applyBorder="1" applyAlignment="1">
      <alignment/>
    </xf>
    <xf numFmtId="0" fontId="26" fillId="0" borderId="0" xfId="73" applyFont="1" applyFill="1" applyBorder="1" applyAlignment="1">
      <alignment/>
      <protection/>
    </xf>
    <xf numFmtId="9" fontId="6" fillId="0" borderId="25" xfId="73" applyNumberFormat="1" applyFont="1" applyFill="1" applyBorder="1" applyAlignment="1">
      <alignment/>
      <protection/>
    </xf>
    <xf numFmtId="0" fontId="6" fillId="0" borderId="25" xfId="73" applyFont="1" applyFill="1" applyBorder="1" applyAlignment="1">
      <alignment/>
      <protection/>
    </xf>
    <xf numFmtId="0" fontId="6" fillId="0" borderId="13" xfId="73" applyFont="1" applyFill="1" applyBorder="1" applyAlignment="1">
      <alignment/>
      <protection/>
    </xf>
    <xf numFmtId="0" fontId="6" fillId="0" borderId="24" xfId="73" applyFont="1" applyFill="1" applyBorder="1" applyAlignment="1">
      <alignment/>
      <protection/>
    </xf>
    <xf numFmtId="0" fontId="61" fillId="33" borderId="22" xfId="72" applyFont="1" applyFill="1" applyBorder="1" applyAlignment="1">
      <alignment horizontal="center" wrapText="1"/>
      <protection/>
    </xf>
    <xf numFmtId="0" fontId="61" fillId="0" borderId="0" xfId="72" applyFont="1" applyFill="1" applyBorder="1" applyAlignment="1">
      <alignment horizontal="center" wrapText="1"/>
      <protection/>
    </xf>
    <xf numFmtId="0" fontId="61" fillId="33" borderId="19" xfId="72" applyFont="1" applyFill="1" applyBorder="1" applyAlignment="1">
      <alignment wrapText="1"/>
      <protection/>
    </xf>
    <xf numFmtId="0" fontId="61" fillId="33" borderId="24" xfId="72" applyFont="1" applyFill="1" applyBorder="1" applyAlignment="1">
      <alignment horizontal="center"/>
      <protection/>
    </xf>
    <xf numFmtId="0" fontId="61" fillId="33" borderId="14" xfId="72" applyFont="1" applyFill="1" applyBorder="1" applyAlignment="1">
      <alignment horizontal="center"/>
      <protection/>
    </xf>
    <xf numFmtId="0" fontId="61" fillId="33" borderId="15" xfId="72" applyFont="1" applyFill="1" applyBorder="1" applyAlignment="1">
      <alignment horizontal="center"/>
      <protection/>
    </xf>
    <xf numFmtId="0" fontId="61" fillId="0" borderId="0" xfId="72" applyFont="1" applyFill="1" applyBorder="1" applyAlignment="1">
      <alignment horizontal="center"/>
      <protection/>
    </xf>
    <xf numFmtId="168" fontId="6" fillId="0" borderId="19" xfId="41" applyNumberFormat="1" applyFont="1" applyFill="1" applyBorder="1" applyAlignment="1" quotePrefix="1">
      <alignment/>
    </xf>
    <xf numFmtId="9" fontId="6" fillId="0" borderId="30" xfId="95" applyNumberFormat="1" applyFont="1" applyFill="1" applyBorder="1" applyAlignment="1" quotePrefix="1">
      <alignment/>
    </xf>
    <xf numFmtId="9" fontId="6" fillId="0" borderId="24" xfId="95" applyNumberFormat="1" applyFont="1" applyFill="1" applyBorder="1" applyAlignment="1" quotePrefix="1">
      <alignment/>
    </xf>
    <xf numFmtId="0" fontId="61" fillId="33" borderId="22" xfId="77" applyFont="1" applyFill="1" applyBorder="1" applyAlignment="1">
      <alignment/>
      <protection/>
    </xf>
    <xf numFmtId="0" fontId="64" fillId="33" borderId="15" xfId="77" applyFont="1" applyFill="1" applyBorder="1">
      <alignment/>
      <protection/>
    </xf>
    <xf numFmtId="171" fontId="6" fillId="0" borderId="14" xfId="77" applyNumberFormat="1" applyFont="1" applyFill="1" applyBorder="1" applyAlignment="1">
      <alignment horizontal="center"/>
      <protection/>
    </xf>
    <xf numFmtId="171" fontId="63" fillId="0" borderId="23" xfId="77" applyNumberFormat="1" applyFont="1" applyFill="1" applyBorder="1">
      <alignment/>
      <protection/>
    </xf>
    <xf numFmtId="164" fontId="6" fillId="0" borderId="22" xfId="77" applyNumberFormat="1" applyFont="1" applyFill="1" applyBorder="1" applyAlignment="1">
      <alignment horizontal="right"/>
      <protection/>
    </xf>
    <xf numFmtId="4" fontId="5" fillId="0" borderId="0" xfId="0" applyNumberFormat="1" applyFont="1" applyBorder="1" applyAlignment="1">
      <alignment/>
    </xf>
    <xf numFmtId="0" fontId="19" fillId="0" borderId="22" xfId="71" applyFont="1" applyFill="1" applyBorder="1" applyAlignment="1">
      <alignment horizontal="center"/>
      <protection/>
    </xf>
    <xf numFmtId="10" fontId="6" fillId="0" borderId="24" xfId="95" applyNumberFormat="1" applyFont="1" applyFill="1" applyBorder="1" applyAlignment="1" quotePrefix="1">
      <alignment/>
    </xf>
    <xf numFmtId="10" fontId="6" fillId="0" borderId="22" xfId="89" applyNumberFormat="1" applyFont="1" applyFill="1" applyBorder="1" applyAlignment="1">
      <alignment horizontal="center"/>
    </xf>
    <xf numFmtId="10" fontId="6" fillId="0" borderId="23" xfId="86" applyNumberFormat="1" applyFont="1" applyFill="1" applyBorder="1" applyAlignment="1">
      <alignment horizontal="center"/>
    </xf>
    <xf numFmtId="10" fontId="6" fillId="0" borderId="22" xfId="86" applyNumberFormat="1" applyFont="1" applyFill="1" applyBorder="1" applyAlignment="1">
      <alignment horizontal="center"/>
    </xf>
    <xf numFmtId="0" fontId="61" fillId="33" borderId="30" xfId="77" applyFont="1" applyFill="1" applyBorder="1">
      <alignment/>
      <protection/>
    </xf>
    <xf numFmtId="0" fontId="6" fillId="0" borderId="18" xfId="77" applyFont="1" applyFill="1" applyBorder="1">
      <alignment/>
      <protection/>
    </xf>
    <xf numFmtId="0" fontId="5" fillId="0" borderId="16" xfId="77" applyFont="1" applyFill="1" applyBorder="1">
      <alignment/>
      <protection/>
    </xf>
    <xf numFmtId="0" fontId="6" fillId="0" borderId="16" xfId="77" applyFont="1" applyFill="1" applyBorder="1">
      <alignment/>
      <protection/>
    </xf>
    <xf numFmtId="0" fontId="5" fillId="0" borderId="16" xfId="77" applyFont="1" applyFill="1" applyBorder="1" applyAlignment="1">
      <alignment horizontal="left" indent="1"/>
      <protection/>
    </xf>
    <xf numFmtId="0" fontId="5" fillId="0" borderId="19" xfId="77" applyFont="1" applyFill="1" applyBorder="1">
      <alignment/>
      <protection/>
    </xf>
    <xf numFmtId="0" fontId="0" fillId="0" borderId="14" xfId="77" applyFont="1" applyBorder="1" applyAlignment="1">
      <alignment horizontal="center"/>
      <protection/>
    </xf>
    <xf numFmtId="0" fontId="5" fillId="0" borderId="0" xfId="77" applyFont="1" applyBorder="1">
      <alignment/>
      <protection/>
    </xf>
    <xf numFmtId="0" fontId="5" fillId="0" borderId="0" xfId="77" applyFont="1" applyFill="1" applyAlignment="1">
      <alignment/>
      <protection/>
    </xf>
    <xf numFmtId="0" fontId="6" fillId="0" borderId="0" xfId="77" applyFont="1" applyFill="1">
      <alignment/>
      <protection/>
    </xf>
    <xf numFmtId="168" fontId="5" fillId="0" borderId="0" xfId="41" applyNumberFormat="1" applyFont="1" applyFill="1" applyBorder="1" applyAlignment="1">
      <alignment horizontal="right"/>
    </xf>
    <xf numFmtId="0" fontId="6" fillId="0" borderId="0" xfId="77" applyFont="1" applyAlignment="1">
      <alignment vertical="top" wrapText="1"/>
      <protection/>
    </xf>
    <xf numFmtId="0" fontId="5" fillId="0" borderId="0" xfId="77" applyFont="1" applyFill="1" applyAlignment="1">
      <alignment vertical="top" wrapText="1"/>
      <protection/>
    </xf>
    <xf numFmtId="0" fontId="6" fillId="0" borderId="0" xfId="77" applyFont="1" applyBorder="1">
      <alignment/>
      <protection/>
    </xf>
    <xf numFmtId="0" fontId="5" fillId="0" borderId="0" xfId="77" applyFont="1" applyAlignment="1">
      <alignment vertical="top" wrapText="1"/>
      <protection/>
    </xf>
    <xf numFmtId="0" fontId="6" fillId="0" borderId="0" xfId="77" applyFont="1" applyFill="1" applyBorder="1" applyAlignment="1">
      <alignment wrapText="1"/>
      <protection/>
    </xf>
    <xf numFmtId="0" fontId="63" fillId="0" borderId="15" xfId="77" applyFont="1" applyBorder="1" applyAlignment="1">
      <alignment horizontal="center" vertical="center"/>
      <protection/>
    </xf>
    <xf numFmtId="0" fontId="5" fillId="0" borderId="0" xfId="77" applyFont="1" applyFill="1" applyBorder="1" applyAlignment="1">
      <alignment horizontal="left" vertical="top" wrapText="1"/>
      <protection/>
    </xf>
    <xf numFmtId="0" fontId="6" fillId="0" borderId="18" xfId="77" applyFont="1" applyFill="1" applyBorder="1" applyAlignment="1">
      <alignment horizontal="left"/>
      <protection/>
    </xf>
    <xf numFmtId="0" fontId="6" fillId="0" borderId="16" xfId="77" applyFont="1" applyFill="1" applyBorder="1" applyAlignment="1">
      <alignment horizontal="left"/>
      <protection/>
    </xf>
    <xf numFmtId="0" fontId="6" fillId="0" borderId="30" xfId="77" applyFont="1" applyFill="1" applyBorder="1" applyAlignment="1">
      <alignment horizontal="left"/>
      <protection/>
    </xf>
    <xf numFmtId="0" fontId="6" fillId="0" borderId="29" xfId="77" applyFont="1" applyFill="1" applyBorder="1" applyAlignment="1">
      <alignment horizontal="left"/>
      <protection/>
    </xf>
    <xf numFmtId="0" fontId="61" fillId="33" borderId="18" xfId="77" applyFont="1" applyFill="1" applyBorder="1" applyAlignment="1">
      <alignment horizontal="center" wrapText="1"/>
      <protection/>
    </xf>
    <xf numFmtId="0" fontId="6" fillId="0" borderId="19" xfId="77" applyFont="1" applyFill="1" applyBorder="1" applyAlignment="1">
      <alignment horizontal="left"/>
      <protection/>
    </xf>
    <xf numFmtId="0" fontId="61" fillId="33" borderId="18" xfId="77" applyFont="1" applyFill="1" applyBorder="1" applyAlignment="1">
      <alignment horizontal="center"/>
      <protection/>
    </xf>
    <xf numFmtId="0" fontId="61" fillId="33" borderId="23" xfId="77" applyFont="1" applyFill="1" applyBorder="1" applyAlignment="1">
      <alignment horizontal="center"/>
      <protection/>
    </xf>
    <xf numFmtId="0" fontId="61" fillId="33" borderId="16" xfId="77" applyFont="1" applyFill="1" applyBorder="1" applyAlignment="1">
      <alignment horizontal="center"/>
      <protection/>
    </xf>
    <xf numFmtId="0" fontId="61" fillId="33" borderId="25" xfId="77" applyFont="1" applyFill="1" applyBorder="1" applyAlignment="1">
      <alignment horizontal="center"/>
      <protection/>
    </xf>
    <xf numFmtId="0" fontId="0" fillId="0" borderId="0" xfId="72" applyFont="1" applyAlignment="1">
      <alignment wrapText="1"/>
      <protection/>
    </xf>
    <xf numFmtId="0" fontId="61" fillId="33" borderId="19" xfId="77" applyFont="1" applyFill="1" applyBorder="1" applyAlignment="1">
      <alignment horizontal="center"/>
      <protection/>
    </xf>
    <xf numFmtId="0" fontId="61" fillId="33" borderId="24" xfId="77" applyFont="1" applyFill="1" applyBorder="1" applyAlignment="1">
      <alignment horizontal="center"/>
      <protection/>
    </xf>
    <xf numFmtId="0" fontId="6" fillId="0" borderId="0" xfId="77" applyFont="1" applyFill="1" applyBorder="1" applyAlignment="1" quotePrefix="1">
      <alignment horizontal="center"/>
      <protection/>
    </xf>
    <xf numFmtId="0" fontId="3" fillId="0" borderId="0" xfId="77" applyFont="1" applyBorder="1">
      <alignment/>
      <protection/>
    </xf>
    <xf numFmtId="0" fontId="8" fillId="0" borderId="0" xfId="77" applyFont="1" applyFill="1" applyBorder="1" applyAlignment="1">
      <alignment wrapText="1"/>
      <protection/>
    </xf>
    <xf numFmtId="0" fontId="3" fillId="0" borderId="0" xfId="77" applyFont="1" applyFill="1" applyAlignment="1">
      <alignment/>
      <protection/>
    </xf>
    <xf numFmtId="0" fontId="3" fillId="0" borderId="0" xfId="77" applyFont="1" applyFill="1" applyBorder="1">
      <alignment/>
      <protection/>
    </xf>
    <xf numFmtId="0" fontId="9" fillId="0" borderId="0" xfId="77" applyFont="1" applyFill="1" applyBorder="1" applyAlignment="1">
      <alignment horizontal="right"/>
      <protection/>
    </xf>
    <xf numFmtId="0" fontId="3" fillId="0" borderId="0" xfId="77" applyFont="1" applyFill="1" applyBorder="1" applyAlignment="1">
      <alignment horizontal="left"/>
      <protection/>
    </xf>
    <xf numFmtId="0" fontId="3" fillId="0" borderId="0" xfId="77" applyFont="1" applyBorder="1" applyAlignment="1">
      <alignment horizontal="left"/>
      <protection/>
    </xf>
    <xf numFmtId="167" fontId="5" fillId="0" borderId="0" xfId="41" applyNumberFormat="1" applyFont="1" applyBorder="1" applyAlignment="1">
      <alignment/>
    </xf>
    <xf numFmtId="0" fontId="68" fillId="0" borderId="0" xfId="77" applyFont="1" applyFill="1" applyBorder="1">
      <alignment/>
      <protection/>
    </xf>
    <xf numFmtId="0" fontId="3" fillId="0" borderId="0" xfId="77" applyFont="1" applyFill="1">
      <alignment/>
      <protection/>
    </xf>
    <xf numFmtId="167" fontId="5" fillId="0" borderId="0" xfId="41" applyNumberFormat="1" applyFont="1" applyFill="1" applyBorder="1" applyAlignment="1">
      <alignment/>
    </xf>
    <xf numFmtId="0" fontId="0" fillId="0" borderId="0" xfId="77" applyFont="1" applyFill="1">
      <alignment/>
      <protection/>
    </xf>
    <xf numFmtId="0" fontId="69" fillId="0" borderId="0" xfId="77" applyFont="1" applyFill="1">
      <alignment/>
      <protection/>
    </xf>
    <xf numFmtId="0" fontId="10" fillId="0" borderId="0" xfId="77" applyFont="1" applyFill="1">
      <alignment/>
      <protection/>
    </xf>
    <xf numFmtId="0" fontId="11" fillId="0" borderId="0" xfId="77" applyFont="1" applyFill="1">
      <alignment/>
      <protection/>
    </xf>
    <xf numFmtId="0" fontId="70" fillId="0" borderId="0" xfId="77" applyFont="1" applyFill="1">
      <alignment/>
      <protection/>
    </xf>
    <xf numFmtId="0" fontId="71" fillId="0" borderId="0" xfId="77" applyFont="1" applyFill="1">
      <alignment/>
      <protection/>
    </xf>
    <xf numFmtId="0" fontId="12" fillId="0" borderId="0" xfId="77" applyFont="1" applyFill="1">
      <alignment/>
      <protection/>
    </xf>
    <xf numFmtId="0" fontId="13" fillId="0" borderId="0" xfId="77" applyFont="1" applyFill="1">
      <alignment/>
      <protection/>
    </xf>
    <xf numFmtId="0" fontId="3" fillId="0" borderId="0" xfId="77" applyFont="1">
      <alignment/>
      <protection/>
    </xf>
    <xf numFmtId="15" fontId="14" fillId="0" borderId="0" xfId="77" applyNumberFormat="1" applyFont="1" applyFill="1" applyBorder="1" applyAlignment="1">
      <alignment horizontal="right"/>
      <protection/>
    </xf>
    <xf numFmtId="15" fontId="14" fillId="0" borderId="0" xfId="77" applyNumberFormat="1" applyFont="1" applyFill="1" applyBorder="1">
      <alignment/>
      <protection/>
    </xf>
    <xf numFmtId="0" fontId="3" fillId="0" borderId="0" xfId="77" applyFont="1" applyFill="1" applyAlignment="1">
      <alignment horizontal="left"/>
      <protection/>
    </xf>
    <xf numFmtId="0" fontId="3" fillId="0" borderId="0" xfId="77" applyFont="1" applyAlignment="1">
      <alignment horizontal="left"/>
      <protection/>
    </xf>
    <xf numFmtId="167" fontId="5" fillId="0" borderId="0" xfId="41" applyNumberFormat="1" applyFont="1" applyAlignment="1">
      <alignment/>
    </xf>
    <xf numFmtId="0" fontId="14" fillId="0" borderId="32" xfId="77" applyFont="1" applyFill="1" applyBorder="1" applyAlignment="1">
      <alignment horizontal="left"/>
      <protection/>
    </xf>
    <xf numFmtId="0" fontId="14" fillId="0" borderId="33" xfId="77" applyFont="1" applyFill="1" applyBorder="1" applyAlignment="1">
      <alignment horizontal="left"/>
      <protection/>
    </xf>
    <xf numFmtId="0" fontId="3" fillId="0" borderId="34" xfId="77" applyFont="1" applyFill="1" applyBorder="1">
      <alignment/>
      <protection/>
    </xf>
    <xf numFmtId="0" fontId="3" fillId="0" borderId="0" xfId="77" applyFont="1" applyFill="1" applyBorder="1" applyAlignment="1">
      <alignment wrapText="1"/>
      <protection/>
    </xf>
    <xf numFmtId="0" fontId="3" fillId="0" borderId="0" xfId="77" applyFont="1" applyFill="1" applyBorder="1" applyAlignment="1">
      <alignment vertical="top" wrapText="1"/>
      <protection/>
    </xf>
    <xf numFmtId="0" fontId="3" fillId="0" borderId="0" xfId="77" applyFont="1" applyFill="1" applyAlignment="1">
      <alignment vertical="top" wrapText="1"/>
      <protection/>
    </xf>
    <xf numFmtId="0" fontId="14" fillId="0" borderId="0" xfId="77" applyFont="1" applyFill="1" applyBorder="1" applyAlignment="1">
      <alignment vertical="top"/>
      <protection/>
    </xf>
    <xf numFmtId="0" fontId="14" fillId="0" borderId="0" xfId="77" applyFont="1" applyFill="1" applyBorder="1" applyAlignment="1">
      <alignment/>
      <protection/>
    </xf>
    <xf numFmtId="0" fontId="6" fillId="0" borderId="0" xfId="77" applyFont="1" applyFill="1" applyBorder="1" applyAlignment="1">
      <alignment vertical="top"/>
      <protection/>
    </xf>
    <xf numFmtId="0" fontId="5" fillId="0" borderId="0" xfId="77" applyFont="1" applyBorder="1" applyAlignment="1">
      <alignment horizontal="left"/>
      <protection/>
    </xf>
    <xf numFmtId="0" fontId="5" fillId="0" borderId="0" xfId="77" applyFont="1">
      <alignment/>
      <protection/>
    </xf>
    <xf numFmtId="0" fontId="5" fillId="0" borderId="0" xfId="77" applyFont="1" applyFill="1" applyAlignment="1">
      <alignment horizontal="left"/>
      <protection/>
    </xf>
    <xf numFmtId="0" fontId="5" fillId="0" borderId="0" xfId="77" applyFont="1" applyAlignment="1">
      <alignment horizontal="left"/>
      <protection/>
    </xf>
    <xf numFmtId="176" fontId="5" fillId="0" borderId="22" xfId="78" applyNumberFormat="1" applyFont="1" applyFill="1" applyBorder="1" applyAlignment="1">
      <alignment horizontal="right"/>
      <protection/>
    </xf>
    <xf numFmtId="176" fontId="5" fillId="0" borderId="22" xfId="78" applyNumberFormat="1" applyFont="1" applyFill="1" applyBorder="1" applyAlignment="1" applyProtection="1">
      <alignment horizontal="right"/>
      <protection/>
    </xf>
    <xf numFmtId="170" fontId="6" fillId="0" borderId="15" xfId="94" applyNumberFormat="1" applyFont="1" applyFill="1" applyBorder="1" applyAlignment="1" applyProtection="1">
      <alignment/>
      <protection/>
    </xf>
    <xf numFmtId="170" fontId="61" fillId="0" borderId="14" xfId="94" applyNumberFormat="1" applyFont="1" applyFill="1" applyBorder="1" applyAlignment="1" applyProtection="1" quotePrefix="1">
      <alignment wrapText="1"/>
      <protection/>
    </xf>
    <xf numFmtId="0" fontId="0" fillId="35" borderId="14" xfId="77" applyFont="1" applyFill="1" applyBorder="1" applyAlignment="1">
      <alignment horizontal="center" vertical="center" wrapText="1"/>
      <protection/>
    </xf>
    <xf numFmtId="0" fontId="6" fillId="0" borderId="20" xfId="77" applyFont="1" applyFill="1" applyBorder="1" applyAlignment="1">
      <alignment horizontal="left"/>
      <protection/>
    </xf>
    <xf numFmtId="0" fontId="0" fillId="0" borderId="15" xfId="78" applyFont="1" applyBorder="1">
      <alignment/>
      <protection/>
    </xf>
    <xf numFmtId="0" fontId="14" fillId="0" borderId="0" xfId="77" applyFont="1" applyFill="1" applyBorder="1" applyAlignment="1">
      <alignment horizontal="left" vertical="top" wrapText="1"/>
      <protection/>
    </xf>
    <xf numFmtId="0" fontId="3" fillId="0" borderId="0" xfId="77" applyFont="1" applyFill="1" applyBorder="1" applyAlignment="1">
      <alignment horizontal="left" vertical="top" wrapText="1"/>
      <protection/>
    </xf>
    <xf numFmtId="0" fontId="3" fillId="0" borderId="0" xfId="77" applyFont="1" applyFill="1" applyBorder="1" applyAlignment="1">
      <alignment wrapText="1"/>
      <protection/>
    </xf>
    <xf numFmtId="0" fontId="63" fillId="0" borderId="22" xfId="77" applyFont="1" applyBorder="1" applyAlignment="1">
      <alignment horizontal="center" vertical="center"/>
      <protection/>
    </xf>
    <xf numFmtId="0" fontId="63" fillId="0" borderId="15" xfId="77" applyFont="1" applyBorder="1" applyAlignment="1">
      <alignment horizontal="center" vertical="center"/>
      <protection/>
    </xf>
    <xf numFmtId="0" fontId="0" fillId="0" borderId="17" xfId="0" applyFont="1" applyFill="1" applyBorder="1" applyAlignment="1">
      <alignment horizontal="left" vertical="top"/>
    </xf>
    <xf numFmtId="0" fontId="0" fillId="0" borderId="17" xfId="0" applyFont="1" applyBorder="1" applyAlignment="1">
      <alignment horizontal="left" vertical="top"/>
    </xf>
    <xf numFmtId="0" fontId="5" fillId="0" borderId="17"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5" fillId="0" borderId="17"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1" fillId="33" borderId="18" xfId="77" applyFont="1" applyFill="1" applyBorder="1" applyAlignment="1">
      <alignment horizontal="center" wrapText="1"/>
      <protection/>
    </xf>
    <xf numFmtId="0" fontId="61" fillId="33" borderId="23" xfId="77" applyFont="1" applyFill="1" applyBorder="1" applyAlignment="1">
      <alignment horizontal="center" wrapText="1"/>
      <protection/>
    </xf>
    <xf numFmtId="0" fontId="61" fillId="33" borderId="19" xfId="77" applyFont="1" applyFill="1" applyBorder="1" applyAlignment="1">
      <alignment horizontal="center" wrapText="1"/>
      <protection/>
    </xf>
    <xf numFmtId="0" fontId="61" fillId="33" borderId="24" xfId="77" applyFont="1" applyFill="1" applyBorder="1" applyAlignment="1">
      <alignment horizontal="center" wrapText="1"/>
      <protection/>
    </xf>
    <xf numFmtId="0" fontId="6" fillId="0" borderId="19" xfId="77" applyFont="1" applyFill="1" applyBorder="1" applyAlignment="1">
      <alignment horizontal="left"/>
      <protection/>
    </xf>
    <xf numFmtId="0" fontId="6" fillId="0" borderId="24" xfId="77" applyFont="1" applyFill="1" applyBorder="1" applyAlignment="1">
      <alignment horizontal="left"/>
      <protection/>
    </xf>
    <xf numFmtId="0" fontId="61" fillId="33" borderId="18" xfId="77" applyFont="1" applyFill="1" applyBorder="1" applyAlignment="1">
      <alignment horizontal="center"/>
      <protection/>
    </xf>
    <xf numFmtId="0" fontId="61" fillId="33" borderId="23" xfId="77" applyFont="1" applyFill="1" applyBorder="1" applyAlignment="1">
      <alignment horizontal="center"/>
      <protection/>
    </xf>
    <xf numFmtId="0" fontId="3" fillId="0" borderId="17" xfId="72" applyFont="1" applyBorder="1" applyAlignment="1">
      <alignment horizontal="left" wrapText="1"/>
      <protection/>
    </xf>
    <xf numFmtId="0" fontId="6" fillId="0" borderId="18" xfId="77" applyFont="1" applyFill="1" applyBorder="1" applyAlignment="1">
      <alignment horizontal="left"/>
      <protection/>
    </xf>
    <xf numFmtId="0" fontId="6" fillId="0" borderId="23" xfId="77" applyFont="1" applyFill="1" applyBorder="1" applyAlignment="1">
      <alignment horizontal="left"/>
      <protection/>
    </xf>
    <xf numFmtId="0" fontId="6" fillId="0" borderId="16" xfId="77" applyFont="1" applyFill="1" applyBorder="1" applyAlignment="1">
      <alignment horizontal="left"/>
      <protection/>
    </xf>
    <xf numFmtId="0" fontId="6" fillId="0" borderId="25" xfId="77" applyFont="1" applyFill="1" applyBorder="1" applyAlignment="1">
      <alignment horizontal="left"/>
      <protection/>
    </xf>
    <xf numFmtId="0" fontId="6" fillId="0" borderId="30" xfId="77" applyFont="1" applyFill="1" applyBorder="1" applyAlignment="1">
      <alignment horizontal="left"/>
      <protection/>
    </xf>
    <xf numFmtId="0" fontId="6" fillId="0" borderId="29" xfId="77" applyFont="1" applyFill="1" applyBorder="1" applyAlignment="1">
      <alignment horizontal="left"/>
      <protection/>
    </xf>
    <xf numFmtId="0" fontId="61" fillId="33" borderId="16" xfId="77" applyFont="1" applyFill="1" applyBorder="1" applyAlignment="1">
      <alignment horizontal="center"/>
      <protection/>
    </xf>
    <xf numFmtId="0" fontId="61" fillId="33" borderId="25" xfId="77" applyFont="1" applyFill="1" applyBorder="1" applyAlignment="1">
      <alignment horizontal="center"/>
      <protection/>
    </xf>
    <xf numFmtId="0" fontId="5" fillId="0" borderId="17" xfId="72" applyFont="1" applyFill="1" applyBorder="1" applyAlignment="1">
      <alignment horizontal="left" wrapText="1"/>
      <protection/>
    </xf>
    <xf numFmtId="0" fontId="3" fillId="0" borderId="17" xfId="82" applyFont="1" applyBorder="1" applyAlignment="1">
      <alignment wrapText="1"/>
      <protection/>
    </xf>
    <xf numFmtId="0" fontId="3" fillId="0" borderId="0" xfId="82" applyFont="1" applyAlignment="1">
      <alignment wrapText="1"/>
      <protection/>
    </xf>
    <xf numFmtId="0" fontId="5" fillId="0" borderId="17" xfId="72" applyFont="1" applyBorder="1" applyAlignment="1">
      <alignment wrapText="1"/>
      <protection/>
    </xf>
    <xf numFmtId="0" fontId="0" fillId="0" borderId="17" xfId="72" applyFont="1" applyBorder="1" applyAlignment="1">
      <alignment wrapText="1"/>
      <protection/>
    </xf>
    <xf numFmtId="0" fontId="0" fillId="0" borderId="0" xfId="72" applyFont="1" applyAlignment="1">
      <alignment wrapText="1"/>
      <protection/>
    </xf>
    <xf numFmtId="0" fontId="3" fillId="0" borderId="17" xfId="84" applyFont="1" applyBorder="1" applyAlignment="1">
      <alignment wrapText="1"/>
      <protection/>
    </xf>
    <xf numFmtId="0" fontId="3" fillId="0" borderId="0" xfId="84" applyFont="1" applyAlignment="1">
      <alignment wrapText="1"/>
      <protection/>
    </xf>
    <xf numFmtId="0" fontId="61" fillId="33" borderId="19" xfId="77" applyFont="1" applyFill="1" applyBorder="1" applyAlignment="1">
      <alignment horizontal="center"/>
      <protection/>
    </xf>
    <xf numFmtId="0" fontId="61" fillId="33" borderId="24" xfId="77" applyFont="1" applyFill="1" applyBorder="1" applyAlignment="1">
      <alignment horizontal="center"/>
      <protection/>
    </xf>
    <xf numFmtId="0" fontId="5" fillId="0" borderId="17" xfId="72" applyFont="1" applyFill="1" applyBorder="1" applyAlignment="1">
      <alignment horizontal="left" vertical="center" wrapText="1"/>
      <protection/>
    </xf>
    <xf numFmtId="0" fontId="5" fillId="0" borderId="17" xfId="72" applyFont="1" applyFill="1" applyBorder="1" applyAlignment="1">
      <alignment horizontal="left" vertical="center"/>
      <protection/>
    </xf>
    <xf numFmtId="0" fontId="6" fillId="0" borderId="0" xfId="77" applyFont="1" applyFill="1" applyBorder="1" applyAlignment="1" quotePrefix="1">
      <alignment horizontal="center"/>
      <protection/>
    </xf>
    <xf numFmtId="0" fontId="63" fillId="0" borderId="22" xfId="78" applyFont="1" applyFill="1" applyBorder="1" applyAlignment="1">
      <alignment horizontal="center" wrapText="1"/>
      <protection/>
    </xf>
    <xf numFmtId="0" fontId="63" fillId="0" borderId="14" xfId="78" applyFont="1" applyFill="1" applyBorder="1" applyAlignment="1">
      <alignment horizontal="center" wrapText="1"/>
      <protection/>
    </xf>
    <xf numFmtId="0" fontId="2" fillId="0" borderId="0" xfId="0" applyFont="1" applyAlignment="1">
      <alignment horizontal="left" vertical="top" wrapText="1"/>
    </xf>
    <xf numFmtId="0" fontId="0" fillId="0" borderId="0" xfId="0" applyFont="1" applyAlignment="1">
      <alignment horizontal="left"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4">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twoCellAnchor>
    <xdr:from>
      <xdr:col>1</xdr:col>
      <xdr:colOff>0</xdr:colOff>
      <xdr:row>3</xdr:row>
      <xdr:rowOff>0</xdr:rowOff>
    </xdr:from>
    <xdr:to>
      <xdr:col>17</xdr:col>
      <xdr:colOff>0</xdr:colOff>
      <xdr:row>11</xdr:row>
      <xdr:rowOff>152400</xdr:rowOff>
    </xdr:to>
    <xdr:grpSp>
      <xdr:nvGrpSpPr>
        <xdr:cNvPr id="6" name="Group 7"/>
        <xdr:cNvGrpSpPr>
          <a:grpSpLocks/>
        </xdr:cNvGrpSpPr>
      </xdr:nvGrpSpPr>
      <xdr:grpSpPr>
        <a:xfrm>
          <a:off x="428625" y="485775"/>
          <a:ext cx="15544800" cy="1447800"/>
          <a:chOff x="214282" y="357165"/>
          <a:chExt cx="8286808" cy="1143009"/>
        </a:xfrm>
        <a:solidFill>
          <a:srgbClr val="FFFFFF"/>
        </a:solidFill>
      </xdr:grpSpPr>
      <xdr:pic>
        <xdr:nvPicPr>
          <xdr:cNvPr id="7"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9"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10"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ngton%20Investors%20Report%20Working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F2">
            <v>40908</v>
          </cell>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Current Balance"/>
      <sheetName val="Current LTV"/>
      <sheetName val="OLTV"/>
      <sheetName val="Indexed Valuation"/>
      <sheetName val="Region"/>
      <sheetName val="Repayment Types"/>
      <sheetName val="Loan Purpose"/>
      <sheetName val="Product Type"/>
      <sheetName val="Seasoning"/>
      <sheetName val="Remaining Term"/>
      <sheetName val="Arrears Input"/>
      <sheetName val="GBP CashFlows"/>
      <sheetName val="Balances"/>
      <sheetName val="Rates"/>
      <sheetName val="Ratings"/>
    </sheetNames>
    <sheetDataSet>
      <sheetData sheetId="13">
        <row r="3">
          <cell r="H3">
            <v>1779927853.9</v>
          </cell>
          <cell r="J3">
            <v>63992</v>
          </cell>
        </row>
        <row r="4">
          <cell r="H4">
            <v>5270235153.25</v>
          </cell>
          <cell r="J4">
            <v>71082</v>
          </cell>
        </row>
        <row r="5">
          <cell r="H5">
            <v>6368813751.68</v>
          </cell>
          <cell r="J5">
            <v>51861</v>
          </cell>
        </row>
        <row r="6">
          <cell r="H6">
            <v>4597157938.07</v>
          </cell>
          <cell r="J6">
            <v>26826</v>
          </cell>
        </row>
        <row r="7">
          <cell r="H7">
            <v>2652020797.21</v>
          </cell>
          <cell r="J7">
            <v>12003</v>
          </cell>
        </row>
        <row r="8">
          <cell r="H8">
            <v>1430149889.38</v>
          </cell>
          <cell r="J8">
            <v>5268</v>
          </cell>
        </row>
        <row r="9">
          <cell r="H9">
            <v>861288581.0799999</v>
          </cell>
          <cell r="J9">
            <v>2680</v>
          </cell>
        </row>
        <row r="10">
          <cell r="H10">
            <v>540654648.21</v>
          </cell>
          <cell r="J10">
            <v>1454</v>
          </cell>
        </row>
        <row r="11">
          <cell r="H11">
            <v>362645371.39</v>
          </cell>
          <cell r="J11">
            <v>860</v>
          </cell>
        </row>
        <row r="12">
          <cell r="H12">
            <v>285493714.03</v>
          </cell>
          <cell r="J12">
            <v>604</v>
          </cell>
        </row>
        <row r="13">
          <cell r="H13">
            <v>187006768.01</v>
          </cell>
          <cell r="J13">
            <v>363</v>
          </cell>
        </row>
        <row r="14">
          <cell r="H14">
            <v>87081611.23</v>
          </cell>
          <cell r="J14">
            <v>151</v>
          </cell>
        </row>
        <row r="15">
          <cell r="H15">
            <v>52809173.42</v>
          </cell>
          <cell r="J15">
            <v>85</v>
          </cell>
        </row>
        <row r="16">
          <cell r="H16">
            <v>39591431.3</v>
          </cell>
          <cell r="J16">
            <v>59</v>
          </cell>
        </row>
        <row r="17">
          <cell r="H17">
            <v>28140586.27</v>
          </cell>
          <cell r="J17">
            <v>39</v>
          </cell>
        </row>
        <row r="18">
          <cell r="H18">
            <v>14592922.21</v>
          </cell>
          <cell r="J18">
            <v>19</v>
          </cell>
        </row>
        <row r="19">
          <cell r="H19">
            <v>13890811.58</v>
          </cell>
          <cell r="J19">
            <v>17</v>
          </cell>
        </row>
        <row r="20">
          <cell r="H20">
            <v>8613392.32</v>
          </cell>
          <cell r="J20">
            <v>10</v>
          </cell>
        </row>
        <row r="21">
          <cell r="H21">
            <v>5475520.64</v>
          </cell>
          <cell r="J21">
            <v>6</v>
          </cell>
        </row>
        <row r="22">
          <cell r="H22">
            <v>7788832.28</v>
          </cell>
          <cell r="J22">
            <v>8</v>
          </cell>
        </row>
        <row r="24">
          <cell r="H24">
            <v>24593378747.45999</v>
          </cell>
          <cell r="J24">
            <v>237387</v>
          </cell>
        </row>
      </sheetData>
      <sheetData sheetId="14">
        <row r="3">
          <cell r="I3">
            <v>1266517426.0600002</v>
          </cell>
          <cell r="K3">
            <v>41954</v>
          </cell>
        </row>
        <row r="4">
          <cell r="I4">
            <v>4640982831</v>
          </cell>
          <cell r="K4">
            <v>60312</v>
          </cell>
        </row>
        <row r="5">
          <cell r="I5">
            <v>10284280052.69</v>
          </cell>
          <cell r="K5">
            <v>81458</v>
          </cell>
        </row>
        <row r="6">
          <cell r="I6">
            <v>2549848713.31</v>
          </cell>
          <cell r="K6">
            <v>16712</v>
          </cell>
        </row>
        <row r="7">
          <cell r="I7">
            <v>2421027057.0699997</v>
          </cell>
          <cell r="K7">
            <v>15767</v>
          </cell>
        </row>
        <row r="8">
          <cell r="I8">
            <v>1787450758.14</v>
          </cell>
          <cell r="K8">
            <v>10910</v>
          </cell>
        </row>
        <row r="9">
          <cell r="I9">
            <v>1071670870.84</v>
          </cell>
          <cell r="K9">
            <v>6270</v>
          </cell>
        </row>
        <row r="10">
          <cell r="I10">
            <v>571601038.35</v>
          </cell>
          <cell r="K10">
            <v>4004</v>
          </cell>
        </row>
      </sheetData>
      <sheetData sheetId="15">
        <row r="3">
          <cell r="H3">
            <v>717467978.25</v>
          </cell>
          <cell r="J3">
            <v>18652</v>
          </cell>
        </row>
        <row r="4">
          <cell r="H4">
            <v>3710862964.27</v>
          </cell>
          <cell r="J4">
            <v>56064</v>
          </cell>
        </row>
        <row r="5">
          <cell r="H5">
            <v>9528295124.279999</v>
          </cell>
          <cell r="J5">
            <v>84785</v>
          </cell>
        </row>
        <row r="6">
          <cell r="H6">
            <v>2608452085.78</v>
          </cell>
          <cell r="J6">
            <v>19311</v>
          </cell>
        </row>
        <row r="7">
          <cell r="H7">
            <v>2530353517.23</v>
          </cell>
          <cell r="J7">
            <v>17908</v>
          </cell>
        </row>
        <row r="8">
          <cell r="H8">
            <v>3587954426.62</v>
          </cell>
          <cell r="J8">
            <v>25470</v>
          </cell>
        </row>
        <row r="9">
          <cell r="H9">
            <v>1909692003.24</v>
          </cell>
          <cell r="J9">
            <v>15194</v>
          </cell>
        </row>
        <row r="10">
          <cell r="H10">
            <v>135199.18</v>
          </cell>
          <cell r="J10">
            <v>2</v>
          </cell>
        </row>
        <row r="11">
          <cell r="H11">
            <v>165448.61</v>
          </cell>
          <cell r="J11">
            <v>1</v>
          </cell>
        </row>
      </sheetData>
      <sheetData sheetId="16">
        <row r="3">
          <cell r="I3">
            <v>1324042867.57</v>
          </cell>
          <cell r="K3">
            <v>43850</v>
          </cell>
        </row>
        <row r="4">
          <cell r="I4">
            <v>4334689507.22</v>
          </cell>
          <cell r="K4">
            <v>58560</v>
          </cell>
        </row>
        <row r="5">
          <cell r="I5">
            <v>7783923535.01</v>
          </cell>
          <cell r="K5">
            <v>63940</v>
          </cell>
        </row>
        <row r="6">
          <cell r="I6">
            <v>1968511566.3100002</v>
          </cell>
          <cell r="K6">
            <v>13458</v>
          </cell>
        </row>
        <row r="7">
          <cell r="I7">
            <v>2167994933.15</v>
          </cell>
          <cell r="K7">
            <v>14451</v>
          </cell>
        </row>
        <row r="8">
          <cell r="I8">
            <v>1567554314.81</v>
          </cell>
          <cell r="K8">
            <v>10318</v>
          </cell>
        </row>
        <row r="9">
          <cell r="I9">
            <v>1582305577.29</v>
          </cell>
          <cell r="K9">
            <v>9987</v>
          </cell>
        </row>
        <row r="10">
          <cell r="I10">
            <v>3864490328.57</v>
          </cell>
          <cell r="K10">
            <v>22770</v>
          </cell>
        </row>
        <row r="11">
          <cell r="I11">
            <v>-133882.47</v>
          </cell>
          <cell r="K11">
            <v>53</v>
          </cell>
        </row>
      </sheetData>
      <sheetData sheetId="17">
        <row r="3">
          <cell r="F3">
            <v>836618735.03</v>
          </cell>
          <cell r="H3">
            <v>8782</v>
          </cell>
        </row>
        <row r="4">
          <cell r="F4">
            <v>980570984.87</v>
          </cell>
          <cell r="H4">
            <v>11267</v>
          </cell>
        </row>
        <row r="5">
          <cell r="F5">
            <v>6149229782.860001</v>
          </cell>
          <cell r="H5">
            <v>43012</v>
          </cell>
        </row>
        <row r="6">
          <cell r="F6">
            <v>768439844.54</v>
          </cell>
          <cell r="H6">
            <v>10287</v>
          </cell>
        </row>
        <row r="7">
          <cell r="F7">
            <v>2501615662.6499996</v>
          </cell>
          <cell r="H7">
            <v>30618</v>
          </cell>
        </row>
        <row r="8">
          <cell r="F8">
            <v>6235063734.95</v>
          </cell>
          <cell r="H8">
            <v>51511</v>
          </cell>
        </row>
        <row r="9">
          <cell r="F9">
            <v>2058028266.1</v>
          </cell>
          <cell r="H9">
            <v>19542</v>
          </cell>
        </row>
        <row r="10">
          <cell r="F10">
            <v>1289793614.8799999</v>
          </cell>
          <cell r="H10">
            <v>14765</v>
          </cell>
        </row>
        <row r="11">
          <cell r="F11">
            <v>1249126079.6399999</v>
          </cell>
          <cell r="H11">
            <v>15919</v>
          </cell>
        </row>
        <row r="12">
          <cell r="F12">
            <v>1061735613.02</v>
          </cell>
          <cell r="H12">
            <v>14135</v>
          </cell>
        </row>
        <row r="13">
          <cell r="F13">
            <v>802711696.0799999</v>
          </cell>
          <cell r="H13">
            <v>10221</v>
          </cell>
        </row>
        <row r="14">
          <cell r="F14">
            <v>660444732.8399999</v>
          </cell>
          <cell r="H14">
            <v>7328</v>
          </cell>
        </row>
      </sheetData>
      <sheetData sheetId="18">
        <row r="3">
          <cell r="G3">
            <v>12934692158.12</v>
          </cell>
          <cell r="I3">
            <v>101368</v>
          </cell>
        </row>
        <row r="4">
          <cell r="G4">
            <v>11658686589.34</v>
          </cell>
          <cell r="I4">
            <v>145401</v>
          </cell>
        </row>
        <row r="6">
          <cell r="G6">
            <v>0</v>
          </cell>
          <cell r="I6">
            <v>0</v>
          </cell>
        </row>
      </sheetData>
      <sheetData sheetId="19">
        <row r="3">
          <cell r="G3">
            <v>12056343282.92</v>
          </cell>
          <cell r="I3">
            <v>105143</v>
          </cell>
        </row>
        <row r="4">
          <cell r="G4">
            <v>12189601864.82</v>
          </cell>
          <cell r="I4">
            <v>130556</v>
          </cell>
        </row>
        <row r="5">
          <cell r="G5">
            <v>347291481.48</v>
          </cell>
          <cell r="I5">
            <v>11068</v>
          </cell>
        </row>
        <row r="6">
          <cell r="G6">
            <v>142118.24</v>
          </cell>
          <cell r="I6">
            <v>2</v>
          </cell>
        </row>
        <row r="7">
          <cell r="I7">
            <v>246769</v>
          </cell>
        </row>
      </sheetData>
      <sheetData sheetId="20">
        <row r="3">
          <cell r="G3">
            <v>7763318068.400001</v>
          </cell>
          <cell r="I3">
            <v>81273</v>
          </cell>
        </row>
        <row r="4">
          <cell r="G4">
            <v>6412212836.19</v>
          </cell>
          <cell r="I4">
            <v>59042</v>
          </cell>
        </row>
        <row r="5">
          <cell r="G5">
            <v>10260701844.18</v>
          </cell>
          <cell r="I5">
            <v>103625</v>
          </cell>
        </row>
        <row r="6">
          <cell r="G6">
            <v>142545481.24</v>
          </cell>
          <cell r="I6">
            <v>2575</v>
          </cell>
        </row>
        <row r="7">
          <cell r="G7">
            <v>14604755.72</v>
          </cell>
          <cell r="I7">
            <v>238</v>
          </cell>
        </row>
        <row r="8">
          <cell r="G8">
            <v>-4238.27</v>
          </cell>
          <cell r="I8">
            <v>16</v>
          </cell>
        </row>
      </sheetData>
      <sheetData sheetId="21">
        <row r="3">
          <cell r="I3">
            <v>0</v>
          </cell>
          <cell r="K3">
            <v>0</v>
          </cell>
        </row>
        <row r="4">
          <cell r="I4">
            <v>0</v>
          </cell>
          <cell r="K4">
            <v>0</v>
          </cell>
        </row>
        <row r="5">
          <cell r="I5">
            <v>0</v>
          </cell>
          <cell r="K5">
            <v>0</v>
          </cell>
        </row>
        <row r="6">
          <cell r="I6">
            <v>796260007.88</v>
          </cell>
          <cell r="K6">
            <v>6061</v>
          </cell>
        </row>
        <row r="7">
          <cell r="I7">
            <v>1165104507.58</v>
          </cell>
          <cell r="K7">
            <v>9349</v>
          </cell>
        </row>
        <row r="8">
          <cell r="I8">
            <v>1240587857.7</v>
          </cell>
          <cell r="K8">
            <v>10425</v>
          </cell>
        </row>
        <row r="9">
          <cell r="I9">
            <v>729105486.74</v>
          </cell>
          <cell r="K9">
            <v>6096</v>
          </cell>
        </row>
        <row r="10">
          <cell r="I10">
            <v>936600009.02</v>
          </cell>
          <cell r="K10">
            <v>6461</v>
          </cell>
        </row>
        <row r="11">
          <cell r="I11">
            <v>1571172016.2600002</v>
          </cell>
          <cell r="K11">
            <v>10877</v>
          </cell>
        </row>
        <row r="12">
          <cell r="I12">
            <v>4200326508.75</v>
          </cell>
          <cell r="K12">
            <v>32433</v>
          </cell>
        </row>
        <row r="13">
          <cell r="I13">
            <v>2612983888.97</v>
          </cell>
          <cell r="K13">
            <v>21167</v>
          </cell>
        </row>
        <row r="14">
          <cell r="I14">
            <v>2209522061.08</v>
          </cell>
          <cell r="K14">
            <v>19787</v>
          </cell>
        </row>
        <row r="15">
          <cell r="I15">
            <v>1812528551.6999998</v>
          </cell>
          <cell r="K15">
            <v>17906</v>
          </cell>
        </row>
        <row r="16">
          <cell r="I16">
            <v>1399735744.47</v>
          </cell>
          <cell r="K16">
            <v>14349</v>
          </cell>
        </row>
        <row r="17">
          <cell r="I17">
            <v>898360518.04</v>
          </cell>
          <cell r="K17">
            <v>9987</v>
          </cell>
        </row>
        <row r="18">
          <cell r="I18">
            <v>911182110.33</v>
          </cell>
          <cell r="K18">
            <v>11215</v>
          </cell>
        </row>
        <row r="19">
          <cell r="I19">
            <v>934886176.0200001</v>
          </cell>
          <cell r="K19">
            <v>12509</v>
          </cell>
        </row>
        <row r="20">
          <cell r="I20">
            <v>864091665.9499999</v>
          </cell>
          <cell r="K20">
            <v>11560</v>
          </cell>
        </row>
        <row r="21">
          <cell r="I21">
            <v>641377918.05</v>
          </cell>
          <cell r="K21">
            <v>9302</v>
          </cell>
        </row>
        <row r="22">
          <cell r="I22">
            <v>573481007.3299999</v>
          </cell>
          <cell r="K22">
            <v>9047</v>
          </cell>
        </row>
        <row r="23">
          <cell r="I23">
            <v>334131716.53000003</v>
          </cell>
          <cell r="K23">
            <v>5360</v>
          </cell>
        </row>
        <row r="24">
          <cell r="I24">
            <v>341470440.46</v>
          </cell>
          <cell r="K24">
            <v>5357</v>
          </cell>
        </row>
        <row r="25">
          <cell r="I25">
            <v>95306350.47</v>
          </cell>
          <cell r="K25">
            <v>1686</v>
          </cell>
        </row>
        <row r="26">
          <cell r="I26">
            <v>85351955.21</v>
          </cell>
          <cell r="K26">
            <v>1426</v>
          </cell>
        </row>
        <row r="27">
          <cell r="I27">
            <v>49308977.64</v>
          </cell>
          <cell r="K27">
            <v>899</v>
          </cell>
        </row>
        <row r="28">
          <cell r="I28">
            <v>48145886.09</v>
          </cell>
          <cell r="K28">
            <v>895</v>
          </cell>
        </row>
        <row r="29">
          <cell r="I29">
            <v>34787027.3</v>
          </cell>
          <cell r="K29">
            <v>670</v>
          </cell>
        </row>
        <row r="30">
          <cell r="I30">
            <v>41973287.09</v>
          </cell>
          <cell r="K30">
            <v>905</v>
          </cell>
        </row>
        <row r="31">
          <cell r="I31">
            <v>10102275.569999998</v>
          </cell>
          <cell r="K31">
            <v>192</v>
          </cell>
        </row>
        <row r="32">
          <cell r="I32">
            <v>15056708.8</v>
          </cell>
          <cell r="K32">
            <v>303</v>
          </cell>
        </row>
        <row r="33">
          <cell r="I33">
            <v>40438086.43</v>
          </cell>
          <cell r="K33">
            <v>1163</v>
          </cell>
        </row>
      </sheetData>
      <sheetData sheetId="22">
        <row r="3">
          <cell r="I3">
            <v>1235868679.14</v>
          </cell>
          <cell r="K3">
            <v>25949</v>
          </cell>
        </row>
        <row r="4">
          <cell r="I4">
            <v>2735997489.84</v>
          </cell>
          <cell r="K4">
            <v>38320</v>
          </cell>
        </row>
        <row r="5">
          <cell r="I5">
            <v>4827869941.42</v>
          </cell>
          <cell r="K5">
            <v>51466</v>
          </cell>
        </row>
        <row r="6">
          <cell r="I6">
            <v>8131000601.45</v>
          </cell>
          <cell r="K6">
            <v>66227</v>
          </cell>
        </row>
        <row r="7">
          <cell r="I7">
            <v>4890685572.63</v>
          </cell>
          <cell r="K7">
            <v>34402</v>
          </cell>
        </row>
        <row r="8">
          <cell r="I8">
            <v>1652310281.8600001</v>
          </cell>
          <cell r="K8">
            <v>12415</v>
          </cell>
        </row>
        <row r="9">
          <cell r="I9">
            <v>1100803665.2</v>
          </cell>
          <cell r="K9">
            <v>8461</v>
          </cell>
        </row>
        <row r="10">
          <cell r="I10">
            <v>18588863.65</v>
          </cell>
          <cell r="K10">
            <v>145</v>
          </cell>
        </row>
        <row r="11">
          <cell r="I11">
            <v>253652.27</v>
          </cell>
          <cell r="K11">
            <v>2</v>
          </cell>
        </row>
      </sheetData>
      <sheetData sheetId="23">
        <row r="14">
          <cell r="J14">
            <v>230268</v>
          </cell>
          <cell r="K14">
            <v>23735285617.61999</v>
          </cell>
          <cell r="L14">
            <v>1425663.26</v>
          </cell>
        </row>
        <row r="15">
          <cell r="J15">
            <v>3043</v>
          </cell>
          <cell r="K15">
            <v>361174056.94</v>
          </cell>
          <cell r="L15">
            <v>2373398.66</v>
          </cell>
        </row>
        <row r="16">
          <cell r="J16">
            <v>1365</v>
          </cell>
          <cell r="K16">
            <v>169672680.69</v>
          </cell>
          <cell r="L16">
            <v>2016563.69</v>
          </cell>
        </row>
        <row r="17">
          <cell r="J17">
            <v>812</v>
          </cell>
          <cell r="K17">
            <v>97896072.57</v>
          </cell>
          <cell r="L17">
            <v>1634365.77</v>
          </cell>
        </row>
        <row r="18">
          <cell r="J18">
            <v>450</v>
          </cell>
          <cell r="K18">
            <v>53113339.57</v>
          </cell>
          <cell r="L18">
            <v>1151941.9400000002</v>
          </cell>
        </row>
        <row r="19">
          <cell r="J19">
            <v>336</v>
          </cell>
          <cell r="K19">
            <v>40735368.22</v>
          </cell>
          <cell r="L19">
            <v>1080228.66</v>
          </cell>
        </row>
        <row r="20">
          <cell r="J20">
            <v>216</v>
          </cell>
          <cell r="K20">
            <v>25543476.63</v>
          </cell>
          <cell r="L20">
            <v>767790.72</v>
          </cell>
        </row>
        <row r="21">
          <cell r="J21">
            <v>156</v>
          </cell>
          <cell r="K21">
            <v>19315276.8</v>
          </cell>
          <cell r="L21">
            <v>635455.99</v>
          </cell>
        </row>
        <row r="22">
          <cell r="J22">
            <v>106</v>
          </cell>
          <cell r="K22">
            <v>13063260.42</v>
          </cell>
          <cell r="L22">
            <v>466100.43</v>
          </cell>
        </row>
        <row r="23">
          <cell r="J23">
            <v>140</v>
          </cell>
          <cell r="K23">
            <v>17155380.7</v>
          </cell>
          <cell r="L23">
            <v>639633.82</v>
          </cell>
        </row>
        <row r="24">
          <cell r="J24">
            <v>95</v>
          </cell>
          <cell r="K24">
            <v>10760417.56</v>
          </cell>
          <cell r="L24">
            <v>447031.51</v>
          </cell>
        </row>
        <row r="25">
          <cell r="J25">
            <v>51</v>
          </cell>
          <cell r="K25">
            <v>5564097.9399999995</v>
          </cell>
          <cell r="L25">
            <v>279959.32</v>
          </cell>
        </row>
        <row r="26">
          <cell r="J26">
            <v>218</v>
          </cell>
          <cell r="K26">
            <v>26707515.4</v>
          </cell>
          <cell r="L26">
            <v>1874596.6199999999</v>
          </cell>
        </row>
      </sheetData>
      <sheetData sheetId="24">
        <row r="19">
          <cell r="AU19">
            <v>1000512000</v>
          </cell>
          <cell r="AV19">
            <v>1250640000</v>
          </cell>
        </row>
      </sheetData>
      <sheetData sheetId="25">
        <row r="2">
          <cell r="I2">
            <v>0.0338</v>
          </cell>
        </row>
      </sheetData>
      <sheetData sheetId="26">
        <row r="3">
          <cell r="A3" t="str">
            <v>3M EURIBOR</v>
          </cell>
          <cell r="B3">
            <v>0.01419</v>
          </cell>
        </row>
        <row r="4">
          <cell r="A4" t="str">
            <v>3M GBP LIBOR</v>
          </cell>
          <cell r="B4">
            <v>0.0106519</v>
          </cell>
        </row>
        <row r="5">
          <cell r="A5" t="str">
            <v>3M USD LIBOR</v>
          </cell>
          <cell r="B5">
            <v>0.0055915</v>
          </cell>
        </row>
      </sheetData>
      <sheetData sheetId="27">
        <row r="13">
          <cell r="B13" t="str">
            <v>Long Term Rating </v>
          </cell>
          <cell r="C13" t="str">
            <v>Short Term Rating</v>
          </cell>
        </row>
        <row r="14">
          <cell r="A14" t="str">
            <v>Santander UK</v>
          </cell>
          <cell r="B14" t="str">
            <v>A+ / A2 / A</v>
          </cell>
          <cell r="C14" t="str">
            <v>F1 / P-1 / A-1</v>
          </cell>
        </row>
        <row r="15">
          <cell r="A15" t="str">
            <v>Abbey National Treasury Services plc</v>
          </cell>
          <cell r="B15" t="str">
            <v>A+ / A2 / A</v>
          </cell>
          <cell r="C15" t="str">
            <v>F1 / P-1 / A-1</v>
          </cell>
        </row>
        <row r="16">
          <cell r="A16" t="str">
            <v>Credit Suisse International</v>
          </cell>
          <cell r="B16" t="str">
            <v>A / Aa1- / A+</v>
          </cell>
          <cell r="C16" t="str">
            <v>F1 / P-1 / A-1</v>
          </cell>
        </row>
        <row r="17">
          <cell r="A17" t="str">
            <v>The Royal Bank of Scotland</v>
          </cell>
          <cell r="B17" t="str">
            <v>A / A3- / A-</v>
          </cell>
          <cell r="C17" t="str">
            <v>F1 / P-2 / A-2</v>
          </cell>
        </row>
        <row r="18">
          <cell r="A18" t="str">
            <v>UBS AG</v>
          </cell>
          <cell r="B18" t="str">
            <v>A / Aa3- / A</v>
          </cell>
          <cell r="C18" t="str">
            <v>F1 / P-1- / A-1</v>
          </cell>
        </row>
        <row r="19">
          <cell r="A19" t="str">
            <v>Citibank</v>
          </cell>
          <cell r="B19" t="str">
            <v>A / A3- / A-</v>
          </cell>
          <cell r="C19" t="str">
            <v>F1 / P-2 / A-2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5"/>
  <sheetViews>
    <sheetView tabSelected="1" view="pageLayout" workbookViewId="0" topLeftCell="A1">
      <selection activeCell="B24" sqref="B24:Q24"/>
    </sheetView>
  </sheetViews>
  <sheetFormatPr defaultColWidth="9.140625" defaultRowHeight="12"/>
  <cols>
    <col min="1" max="1" width="6.421875" style="104" customWidth="1"/>
    <col min="2" max="2" width="41.8515625" style="104" bestFit="1" customWidth="1"/>
    <col min="3" max="3" width="20.28125" style="104" bestFit="1" customWidth="1"/>
    <col min="4" max="4" width="29.28125" style="104" bestFit="1" customWidth="1"/>
    <col min="5" max="5" width="32.00390625" style="104" bestFit="1" customWidth="1"/>
    <col min="6" max="16384" width="9.140625" style="104" customWidth="1"/>
  </cols>
  <sheetData>
    <row r="1" spans="1:18" ht="12.75">
      <c r="A1" s="739"/>
      <c r="B1" s="740"/>
      <c r="C1" s="740"/>
      <c r="D1" s="740"/>
      <c r="E1" s="741"/>
      <c r="F1" s="742"/>
      <c r="G1" s="743"/>
      <c r="H1" s="743"/>
      <c r="I1" s="744"/>
      <c r="J1" s="744"/>
      <c r="K1" s="744"/>
      <c r="L1" s="744"/>
      <c r="M1" s="742"/>
      <c r="N1" s="742"/>
      <c r="O1" s="742"/>
      <c r="P1" s="744"/>
      <c r="Q1" s="745"/>
      <c r="R1" s="746"/>
    </row>
    <row r="2" spans="1:18" s="750" customFormat="1" ht="12.75">
      <c r="A2" s="742"/>
      <c r="B2" s="747"/>
      <c r="C2" s="740"/>
      <c r="D2" s="740"/>
      <c r="E2" s="742"/>
      <c r="F2" s="742"/>
      <c r="G2" s="743"/>
      <c r="H2" s="748"/>
      <c r="I2" s="744"/>
      <c r="J2" s="744"/>
      <c r="K2" s="744"/>
      <c r="L2" s="744"/>
      <c r="M2" s="742"/>
      <c r="N2" s="742"/>
      <c r="O2" s="742"/>
      <c r="P2" s="742"/>
      <c r="Q2" s="742"/>
      <c r="R2" s="749"/>
    </row>
    <row r="3" spans="1:18" s="750" customFormat="1" ht="12.75">
      <c r="A3" s="742"/>
      <c r="B3" s="751"/>
      <c r="C3" s="752"/>
      <c r="D3" s="752"/>
      <c r="E3" s="753"/>
      <c r="F3" s="742"/>
      <c r="G3" s="754"/>
      <c r="H3" s="748"/>
      <c r="I3" s="744"/>
      <c r="J3" s="744"/>
      <c r="K3" s="744"/>
      <c r="L3" s="744"/>
      <c r="M3" s="742"/>
      <c r="N3" s="742"/>
      <c r="O3" s="742"/>
      <c r="P3" s="742"/>
      <c r="Q3" s="742"/>
      <c r="R3" s="749"/>
    </row>
    <row r="4" spans="1:18" s="750" customFormat="1" ht="12.75">
      <c r="A4" s="742"/>
      <c r="B4" s="755"/>
      <c r="C4" s="752"/>
      <c r="D4" s="752"/>
      <c r="E4" s="756"/>
      <c r="F4" s="742"/>
      <c r="G4" s="743"/>
      <c r="H4" s="748"/>
      <c r="I4" s="744"/>
      <c r="J4" s="744"/>
      <c r="K4" s="744"/>
      <c r="L4" s="744"/>
      <c r="M4" s="742"/>
      <c r="N4" s="742"/>
      <c r="O4" s="742"/>
      <c r="P4" s="742"/>
      <c r="Q4" s="742"/>
      <c r="R4" s="749"/>
    </row>
    <row r="5" spans="1:18" s="750" customFormat="1" ht="12.75">
      <c r="A5" s="742"/>
      <c r="B5" s="751"/>
      <c r="C5" s="757"/>
      <c r="D5" s="757"/>
      <c r="E5" s="756"/>
      <c r="F5" s="742"/>
      <c r="G5" s="743"/>
      <c r="H5" s="748"/>
      <c r="I5" s="744"/>
      <c r="J5" s="744"/>
      <c r="K5" s="744"/>
      <c r="L5" s="744"/>
      <c r="M5" s="742"/>
      <c r="N5" s="742"/>
      <c r="O5" s="742"/>
      <c r="P5" s="742"/>
      <c r="Q5" s="742"/>
      <c r="R5" s="749"/>
    </row>
    <row r="6" spans="1:18" s="750" customFormat="1" ht="12.75">
      <c r="A6" s="742"/>
      <c r="B6" s="755"/>
      <c r="C6" s="757"/>
      <c r="D6" s="757"/>
      <c r="E6" s="756"/>
      <c r="F6" s="742"/>
      <c r="G6" s="743"/>
      <c r="H6" s="754"/>
      <c r="I6" s="744"/>
      <c r="J6" s="744"/>
      <c r="K6" s="744"/>
      <c r="L6" s="744"/>
      <c r="M6" s="742"/>
      <c r="N6" s="742"/>
      <c r="O6" s="742"/>
      <c r="P6" s="742"/>
      <c r="Q6" s="742"/>
      <c r="R6" s="749"/>
    </row>
    <row r="7" spans="1:18" s="750" customFormat="1" ht="12.75">
      <c r="A7" s="742"/>
      <c r="B7" s="747"/>
      <c r="C7" s="757"/>
      <c r="D7" s="757"/>
      <c r="E7" s="742"/>
      <c r="F7" s="742"/>
      <c r="G7" s="743"/>
      <c r="H7" s="748"/>
      <c r="I7" s="744"/>
      <c r="J7" s="744"/>
      <c r="K7" s="744"/>
      <c r="L7" s="744"/>
      <c r="M7" s="742"/>
      <c r="N7" s="742"/>
      <c r="O7" s="742"/>
      <c r="P7" s="742"/>
      <c r="Q7" s="742"/>
      <c r="R7" s="749"/>
    </row>
    <row r="8" spans="1:18" s="750" customFormat="1" ht="12.75">
      <c r="A8" s="742"/>
      <c r="B8" s="747"/>
      <c r="C8" s="757"/>
      <c r="D8" s="757"/>
      <c r="E8" s="742"/>
      <c r="F8" s="742"/>
      <c r="G8" s="743"/>
      <c r="H8" s="748"/>
      <c r="I8" s="744"/>
      <c r="J8" s="744"/>
      <c r="K8" s="744"/>
      <c r="L8" s="744"/>
      <c r="M8" s="742"/>
      <c r="N8" s="742"/>
      <c r="O8" s="742"/>
      <c r="P8" s="742"/>
      <c r="Q8" s="742"/>
      <c r="R8" s="749"/>
    </row>
    <row r="9" spans="1:18" s="750" customFormat="1" ht="12.75">
      <c r="A9" s="742"/>
      <c r="B9" s="747"/>
      <c r="C9" s="757"/>
      <c r="D9" s="757"/>
      <c r="E9" s="742"/>
      <c r="F9" s="742"/>
      <c r="G9" s="743"/>
      <c r="H9" s="748"/>
      <c r="I9" s="744"/>
      <c r="J9" s="744"/>
      <c r="K9" s="744"/>
      <c r="L9" s="744"/>
      <c r="M9" s="742"/>
      <c r="N9" s="742"/>
      <c r="O9" s="742"/>
      <c r="P9" s="742"/>
      <c r="Q9" s="742"/>
      <c r="R9" s="749"/>
    </row>
    <row r="10" spans="1:18" s="750" customFormat="1" ht="12.75">
      <c r="A10" s="742"/>
      <c r="B10" s="747"/>
      <c r="C10" s="757"/>
      <c r="D10" s="757"/>
      <c r="E10" s="742"/>
      <c r="F10" s="742"/>
      <c r="G10" s="743"/>
      <c r="H10" s="748"/>
      <c r="I10" s="744"/>
      <c r="J10" s="744"/>
      <c r="K10" s="744"/>
      <c r="L10" s="744"/>
      <c r="M10" s="742"/>
      <c r="N10" s="742"/>
      <c r="O10" s="742"/>
      <c r="P10" s="742"/>
      <c r="Q10" s="742"/>
      <c r="R10" s="749"/>
    </row>
    <row r="11" spans="1:18" s="750" customFormat="1" ht="12.75">
      <c r="A11" s="742"/>
      <c r="B11" s="747"/>
      <c r="C11" s="757"/>
      <c r="D11" s="757"/>
      <c r="E11" s="742"/>
      <c r="F11" s="742"/>
      <c r="G11" s="743"/>
      <c r="H11" s="748"/>
      <c r="I11" s="744"/>
      <c r="J11" s="744"/>
      <c r="K11" s="744"/>
      <c r="L11" s="744"/>
      <c r="M11" s="742"/>
      <c r="N11" s="742"/>
      <c r="O11" s="742"/>
      <c r="P11" s="742"/>
      <c r="Q11" s="742"/>
      <c r="R11" s="749"/>
    </row>
    <row r="12" spans="1:18" s="750" customFormat="1" ht="12.75">
      <c r="A12" s="742"/>
      <c r="B12" s="747"/>
      <c r="C12" s="757"/>
      <c r="D12" s="757"/>
      <c r="E12" s="742"/>
      <c r="F12" s="742"/>
      <c r="G12" s="743"/>
      <c r="H12" s="748"/>
      <c r="I12" s="744"/>
      <c r="J12" s="744"/>
      <c r="K12" s="744"/>
      <c r="L12" s="744"/>
      <c r="M12" s="742"/>
      <c r="N12" s="742"/>
      <c r="O12" s="742"/>
      <c r="P12" s="742"/>
      <c r="Q12" s="742"/>
      <c r="R12" s="749"/>
    </row>
    <row r="13" spans="1:18" s="750" customFormat="1" ht="12.75">
      <c r="A13" s="742"/>
      <c r="B13" s="747"/>
      <c r="C13" s="757"/>
      <c r="D13" s="757"/>
      <c r="E13" s="742"/>
      <c r="F13" s="742"/>
      <c r="G13" s="743"/>
      <c r="H13" s="748"/>
      <c r="I13" s="744"/>
      <c r="J13" s="744"/>
      <c r="K13" s="744"/>
      <c r="L13" s="744"/>
      <c r="M13" s="742"/>
      <c r="N13" s="742"/>
      <c r="O13" s="742"/>
      <c r="P13" s="742"/>
      <c r="Q13" s="742"/>
      <c r="R13" s="749"/>
    </row>
    <row r="14" spans="1:18" s="750" customFormat="1" ht="12.75">
      <c r="A14" s="742"/>
      <c r="B14" s="757"/>
      <c r="C14" s="757"/>
      <c r="D14" s="757"/>
      <c r="E14" s="742"/>
      <c r="F14" s="742"/>
      <c r="G14" s="743"/>
      <c r="H14" s="748"/>
      <c r="I14" s="744"/>
      <c r="J14" s="744"/>
      <c r="K14" s="744"/>
      <c r="L14" s="744"/>
      <c r="M14" s="742"/>
      <c r="N14" s="742"/>
      <c r="O14" s="742"/>
      <c r="P14" s="744"/>
      <c r="Q14" s="744"/>
      <c r="R14" s="749"/>
    </row>
    <row r="15" spans="1:18" ht="12.75">
      <c r="A15" s="758"/>
      <c r="B15" s="9" t="s">
        <v>0</v>
      </c>
      <c r="C15" s="10"/>
      <c r="D15" s="10"/>
      <c r="E15" s="212">
        <v>41060</v>
      </c>
      <c r="F15" s="759"/>
      <c r="G15" s="760"/>
      <c r="H15" s="748"/>
      <c r="I15" s="748"/>
      <c r="J15" s="748"/>
      <c r="K15" s="748"/>
      <c r="L15" s="748"/>
      <c r="M15" s="748"/>
      <c r="N15" s="748"/>
      <c r="O15" s="748"/>
      <c r="P15" s="761"/>
      <c r="Q15" s="762"/>
      <c r="R15" s="763"/>
    </row>
    <row r="16" spans="1:18" ht="12.75">
      <c r="A16" s="758"/>
      <c r="B16" s="11" t="s">
        <v>1</v>
      </c>
      <c r="C16" s="12"/>
      <c r="D16" s="12"/>
      <c r="E16" s="213" t="s">
        <v>525</v>
      </c>
      <c r="F16" s="759"/>
      <c r="G16" s="759"/>
      <c r="H16" s="748"/>
      <c r="I16" s="748"/>
      <c r="J16" s="748"/>
      <c r="K16" s="748"/>
      <c r="L16" s="748"/>
      <c r="M16" s="748"/>
      <c r="N16" s="748"/>
      <c r="O16" s="748"/>
      <c r="P16" s="761"/>
      <c r="Q16" s="762"/>
      <c r="R16" s="763"/>
    </row>
    <row r="17" spans="1:18" ht="12.75">
      <c r="A17" s="758"/>
      <c r="B17" s="11" t="s">
        <v>2</v>
      </c>
      <c r="C17" s="12"/>
      <c r="D17" s="12"/>
      <c r="E17" s="213">
        <v>41061</v>
      </c>
      <c r="F17" s="759"/>
      <c r="G17" s="759"/>
      <c r="H17" s="748"/>
      <c r="I17" s="748"/>
      <c r="J17" s="748"/>
      <c r="K17" s="748"/>
      <c r="L17" s="748"/>
      <c r="M17" s="748"/>
      <c r="N17" s="748"/>
      <c r="O17" s="748"/>
      <c r="P17" s="761"/>
      <c r="Q17" s="762"/>
      <c r="R17" s="763"/>
    </row>
    <row r="18" spans="1:18" ht="12.75">
      <c r="A18" s="758"/>
      <c r="B18" s="764"/>
      <c r="C18" s="765"/>
      <c r="D18" s="765"/>
      <c r="E18" s="766"/>
      <c r="F18" s="742"/>
      <c r="G18" s="742"/>
      <c r="H18" s="742"/>
      <c r="I18" s="748"/>
      <c r="J18" s="748"/>
      <c r="K18" s="748"/>
      <c r="L18" s="748"/>
      <c r="M18" s="748"/>
      <c r="N18" s="748"/>
      <c r="O18" s="748"/>
      <c r="P18" s="761"/>
      <c r="Q18" s="762"/>
      <c r="R18" s="763"/>
    </row>
    <row r="19" spans="1:18" ht="12.75">
      <c r="A19" s="739"/>
      <c r="B19" s="757"/>
      <c r="C19" s="757"/>
      <c r="D19" s="757"/>
      <c r="E19" s="742"/>
      <c r="F19" s="742"/>
      <c r="G19" s="743"/>
      <c r="H19" s="743"/>
      <c r="I19" s="744"/>
      <c r="J19" s="744"/>
      <c r="K19" s="744"/>
      <c r="L19" s="744"/>
      <c r="M19" s="742"/>
      <c r="N19" s="742"/>
      <c r="O19" s="742"/>
      <c r="P19" s="744"/>
      <c r="Q19" s="745"/>
      <c r="R19" s="746"/>
    </row>
    <row r="20" spans="1:18" ht="28.5" customHeight="1">
      <c r="A20" s="739"/>
      <c r="B20" s="784" t="s">
        <v>526</v>
      </c>
      <c r="C20" s="784"/>
      <c r="D20" s="784"/>
      <c r="E20" s="784"/>
      <c r="F20" s="784"/>
      <c r="G20" s="784"/>
      <c r="H20" s="784"/>
      <c r="I20" s="784"/>
      <c r="J20" s="784"/>
      <c r="K20" s="784"/>
      <c r="L20" s="784"/>
      <c r="M20" s="784"/>
      <c r="N20" s="784"/>
      <c r="O20" s="784"/>
      <c r="P20" s="784"/>
      <c r="Q20" s="784"/>
      <c r="R20" s="746"/>
    </row>
    <row r="21" spans="1:18" ht="12.75">
      <c r="A21" s="739"/>
      <c r="B21" s="757"/>
      <c r="C21" s="757"/>
      <c r="D21" s="757"/>
      <c r="E21" s="742"/>
      <c r="F21" s="742"/>
      <c r="G21" s="743"/>
      <c r="H21" s="743"/>
      <c r="I21" s="744"/>
      <c r="J21" s="744"/>
      <c r="K21" s="744"/>
      <c r="L21" s="744"/>
      <c r="M21" s="742"/>
      <c r="N21" s="742"/>
      <c r="O21" s="742"/>
      <c r="P21" s="744"/>
      <c r="Q21" s="745"/>
      <c r="R21" s="746"/>
    </row>
    <row r="22" spans="1:18" ht="66.75" customHeight="1">
      <c r="A22" s="739"/>
      <c r="B22" s="785" t="s">
        <v>3</v>
      </c>
      <c r="C22" s="785"/>
      <c r="D22" s="785"/>
      <c r="E22" s="785"/>
      <c r="F22" s="785"/>
      <c r="G22" s="785"/>
      <c r="H22" s="785"/>
      <c r="I22" s="785"/>
      <c r="J22" s="785"/>
      <c r="K22" s="785"/>
      <c r="L22" s="785"/>
      <c r="M22" s="785"/>
      <c r="N22" s="785"/>
      <c r="O22" s="785"/>
      <c r="P22" s="785"/>
      <c r="Q22" s="785"/>
      <c r="R22" s="746"/>
    </row>
    <row r="23" spans="1:18" ht="12.75">
      <c r="A23" s="739"/>
      <c r="B23" s="767"/>
      <c r="C23" s="767"/>
      <c r="D23" s="767"/>
      <c r="E23" s="742"/>
      <c r="F23" s="742"/>
      <c r="G23" s="767"/>
      <c r="H23" s="767"/>
      <c r="I23" s="767"/>
      <c r="J23" s="767"/>
      <c r="K23" s="767"/>
      <c r="L23" s="767"/>
      <c r="M23" s="767"/>
      <c r="N23" s="767"/>
      <c r="O23" s="767"/>
      <c r="P23" s="744"/>
      <c r="Q23" s="745"/>
      <c r="R23" s="746"/>
    </row>
    <row r="24" spans="1:18" ht="40.5" customHeight="1">
      <c r="A24" s="739"/>
      <c r="B24" s="785"/>
      <c r="C24" s="785"/>
      <c r="D24" s="785"/>
      <c r="E24" s="785"/>
      <c r="F24" s="785"/>
      <c r="G24" s="785"/>
      <c r="H24" s="785"/>
      <c r="I24" s="785"/>
      <c r="J24" s="785"/>
      <c r="K24" s="785"/>
      <c r="L24" s="785"/>
      <c r="M24" s="785"/>
      <c r="N24" s="785"/>
      <c r="O24" s="785"/>
      <c r="P24" s="785"/>
      <c r="Q24" s="785"/>
      <c r="R24" s="746"/>
    </row>
    <row r="25" spans="1:18" ht="12.75">
      <c r="A25" s="739"/>
      <c r="B25" s="768"/>
      <c r="C25" s="769"/>
      <c r="D25" s="769"/>
      <c r="E25" s="769"/>
      <c r="F25" s="769"/>
      <c r="G25" s="769"/>
      <c r="H25" s="769"/>
      <c r="I25" s="769"/>
      <c r="J25" s="769"/>
      <c r="K25" s="769"/>
      <c r="L25" s="769"/>
      <c r="M25" s="769"/>
      <c r="N25" s="769"/>
      <c r="O25" s="769"/>
      <c r="P25" s="744"/>
      <c r="Q25" s="745"/>
      <c r="R25" s="746"/>
    </row>
    <row r="26" spans="1:18" ht="12.75" customHeight="1">
      <c r="A26" s="739"/>
      <c r="B26" s="786" t="s">
        <v>4</v>
      </c>
      <c r="C26" s="786"/>
      <c r="D26" s="767"/>
      <c r="E26" s="742"/>
      <c r="F26" s="742"/>
      <c r="G26" s="767"/>
      <c r="H26" s="767"/>
      <c r="I26" s="767"/>
      <c r="J26" s="767"/>
      <c r="K26" s="767"/>
      <c r="L26" s="767"/>
      <c r="M26" s="767"/>
      <c r="N26" s="767"/>
      <c r="O26" s="767"/>
      <c r="P26" s="744"/>
      <c r="Q26" s="745"/>
      <c r="R26" s="746"/>
    </row>
    <row r="27" spans="1:18" ht="12.75">
      <c r="A27" s="739"/>
      <c r="B27" s="742"/>
      <c r="C27" s="742"/>
      <c r="D27" s="742"/>
      <c r="E27" s="742"/>
      <c r="F27" s="742"/>
      <c r="G27" s="742"/>
      <c r="H27" s="742"/>
      <c r="I27" s="742"/>
      <c r="J27" s="742"/>
      <c r="K27" s="742"/>
      <c r="L27" s="742"/>
      <c r="M27" s="742"/>
      <c r="N27" s="742"/>
      <c r="O27" s="742"/>
      <c r="P27" s="744"/>
      <c r="Q27" s="745"/>
      <c r="R27" s="746"/>
    </row>
    <row r="28" spans="1:18" ht="12.75">
      <c r="A28" s="739"/>
      <c r="B28" s="742" t="s">
        <v>5</v>
      </c>
      <c r="C28" s="742"/>
      <c r="D28" s="742"/>
      <c r="E28" s="742"/>
      <c r="F28" s="742"/>
      <c r="G28" s="742"/>
      <c r="H28" s="742"/>
      <c r="I28" s="742"/>
      <c r="J28" s="742"/>
      <c r="K28" s="742"/>
      <c r="L28" s="742"/>
      <c r="M28" s="742"/>
      <c r="N28" s="742"/>
      <c r="O28" s="742"/>
      <c r="P28" s="744"/>
      <c r="Q28" s="745"/>
      <c r="R28" s="746"/>
    </row>
    <row r="29" spans="1:18" ht="12.75">
      <c r="A29" s="739"/>
      <c r="B29" s="13"/>
      <c r="C29" s="13"/>
      <c r="D29" s="14"/>
      <c r="E29" s="13"/>
      <c r="F29" s="742"/>
      <c r="G29" s="742"/>
      <c r="H29" s="742"/>
      <c r="I29" s="742"/>
      <c r="J29" s="742"/>
      <c r="K29" s="742"/>
      <c r="L29" s="742"/>
      <c r="M29" s="742"/>
      <c r="N29" s="742"/>
      <c r="O29" s="742"/>
      <c r="P29" s="744"/>
      <c r="Q29" s="745"/>
      <c r="R29" s="746"/>
    </row>
    <row r="30" spans="1:18" ht="12.75">
      <c r="A30" s="739"/>
      <c r="B30" s="767"/>
      <c r="C30" s="14"/>
      <c r="D30" s="14"/>
      <c r="E30" s="742"/>
      <c r="F30" s="742"/>
      <c r="G30" s="742"/>
      <c r="H30" s="742"/>
      <c r="I30" s="742"/>
      <c r="J30" s="742"/>
      <c r="K30" s="742"/>
      <c r="L30" s="742"/>
      <c r="M30" s="742"/>
      <c r="N30" s="742"/>
      <c r="O30" s="742"/>
      <c r="P30" s="744"/>
      <c r="Q30" s="745"/>
      <c r="R30" s="746"/>
    </row>
    <row r="31" spans="1:18" ht="12.75">
      <c r="A31" s="739"/>
      <c r="B31" s="13" t="s">
        <v>6</v>
      </c>
      <c r="C31" s="758" t="s">
        <v>7</v>
      </c>
      <c r="D31" s="38" t="s">
        <v>8</v>
      </c>
      <c r="E31" s="770"/>
      <c r="F31" s="770"/>
      <c r="G31" s="771"/>
      <c r="H31" s="771"/>
      <c r="I31" s="742"/>
      <c r="J31" s="742"/>
      <c r="K31" s="742"/>
      <c r="L31" s="742"/>
      <c r="M31" s="742"/>
      <c r="N31" s="742"/>
      <c r="O31" s="742"/>
      <c r="P31" s="744"/>
      <c r="Q31" s="745"/>
      <c r="R31" s="746"/>
    </row>
    <row r="32" spans="1:18" ht="12.75">
      <c r="A32" s="739"/>
      <c r="B32" s="767"/>
      <c r="C32" s="13"/>
      <c r="D32" s="14"/>
      <c r="E32" s="770"/>
      <c r="F32" s="770"/>
      <c r="G32" s="771"/>
      <c r="H32" s="771"/>
      <c r="I32" s="742"/>
      <c r="J32" s="742"/>
      <c r="K32" s="742"/>
      <c r="L32" s="742"/>
      <c r="M32" s="742"/>
      <c r="N32" s="742"/>
      <c r="O32" s="742"/>
      <c r="P32" s="744"/>
      <c r="Q32" s="745"/>
      <c r="R32" s="746"/>
    </row>
    <row r="33" spans="1:18" ht="12">
      <c r="A33" s="714"/>
      <c r="B33" s="513"/>
      <c r="C33" s="513"/>
      <c r="D33" s="513"/>
      <c r="E33" s="108"/>
      <c r="F33" s="772"/>
      <c r="G33" s="521"/>
      <c r="H33" s="521"/>
      <c r="I33" s="108"/>
      <c r="J33" s="108"/>
      <c r="K33" s="108"/>
      <c r="L33" s="108"/>
      <c r="M33" s="108"/>
      <c r="N33" s="108"/>
      <c r="O33" s="108"/>
      <c r="P33" s="150"/>
      <c r="Q33" s="773"/>
      <c r="R33" s="746"/>
    </row>
    <row r="34" spans="1:18" ht="12">
      <c r="A34" s="714"/>
      <c r="B34" s="513"/>
      <c r="C34" s="6"/>
      <c r="D34" s="513"/>
      <c r="E34" s="772"/>
      <c r="F34" s="772"/>
      <c r="G34" s="7"/>
      <c r="H34" s="108"/>
      <c r="I34" s="108"/>
      <c r="J34" s="108"/>
      <c r="K34" s="108"/>
      <c r="L34" s="108"/>
      <c r="M34" s="108"/>
      <c r="N34" s="108"/>
      <c r="O34" s="108"/>
      <c r="P34" s="150"/>
      <c r="Q34" s="773"/>
      <c r="R34" s="746"/>
    </row>
    <row r="35" spans="1:18" ht="12">
      <c r="A35" s="774"/>
      <c r="B35" s="6"/>
      <c r="C35" s="6"/>
      <c r="D35" s="7"/>
      <c r="E35" s="108"/>
      <c r="F35" s="108"/>
      <c r="G35" s="108"/>
      <c r="H35" s="108"/>
      <c r="I35" s="108"/>
      <c r="J35" s="108"/>
      <c r="K35" s="108"/>
      <c r="L35" s="108"/>
      <c r="M35" s="521"/>
      <c r="N35" s="521"/>
      <c r="O35" s="521"/>
      <c r="P35" s="775"/>
      <c r="Q35" s="776"/>
      <c r="R35" s="763"/>
    </row>
  </sheetData>
  <sheetProtection/>
  <mergeCells count="4">
    <mergeCell ref="B20:Q20"/>
    <mergeCell ref="B22:Q22"/>
    <mergeCell ref="B24:Q24"/>
    <mergeCell ref="B26:C26"/>
  </mergeCells>
  <hyperlinks>
    <hyperlink ref="D27" r:id="rId1" display="mailto:Thomas.Ranger@alliance-leicester.co.uk"/>
    <hyperlink ref="D33" r:id="rId2" display="mailto:Thomas.Ranger@alliance-leicester.co.uk"/>
    <hyperlink ref="D31"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May 2012
</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A1:K57"/>
  <sheetViews>
    <sheetView view="pageLayout" zoomScale="70" zoomScalePageLayoutView="70" workbookViewId="0" topLeftCell="A1">
      <selection activeCell="A1" sqref="A1:IV65536"/>
    </sheetView>
  </sheetViews>
  <sheetFormatPr defaultColWidth="9.140625" defaultRowHeight="12"/>
  <cols>
    <col min="1" max="1" width="37.00390625" style="0" customWidth="1"/>
    <col min="2" max="2" width="15.7109375" style="84"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77" bestFit="1" customWidth="1"/>
    <col min="9" max="9" width="9.140625" style="0" customWidth="1"/>
    <col min="10" max="10" width="40.8515625" style="0" customWidth="1"/>
    <col min="11" max="11" width="15.421875" style="0" bestFit="1" customWidth="1"/>
  </cols>
  <sheetData>
    <row r="1" spans="1:11" ht="12.75" thickBot="1">
      <c r="A1" s="15" t="s">
        <v>346</v>
      </c>
      <c r="B1" s="80"/>
      <c r="C1" s="23"/>
      <c r="D1" s="23"/>
      <c r="E1" s="23"/>
      <c r="F1" s="23"/>
      <c r="G1" s="23"/>
      <c r="H1" s="78"/>
      <c r="I1" s="75"/>
      <c r="J1" s="75"/>
      <c r="K1" s="75"/>
    </row>
    <row r="2" spans="1:8" ht="12">
      <c r="A2" s="19"/>
      <c r="B2" s="81"/>
      <c r="C2" s="2"/>
      <c r="D2" s="2"/>
      <c r="E2" s="2"/>
      <c r="F2" s="2"/>
      <c r="G2" s="2"/>
      <c r="H2" s="36"/>
    </row>
    <row r="3" spans="1:11" ht="12">
      <c r="A3" s="49" t="s">
        <v>302</v>
      </c>
      <c r="B3" s="82"/>
      <c r="C3" s="50"/>
      <c r="D3" s="49" t="s">
        <v>323</v>
      </c>
      <c r="E3" s="49"/>
      <c r="F3" s="50"/>
      <c r="G3" s="49" t="s">
        <v>303</v>
      </c>
      <c r="H3" s="85"/>
      <c r="J3" s="49" t="s">
        <v>332</v>
      </c>
      <c r="K3" s="49"/>
    </row>
    <row r="4" spans="1:11" ht="12">
      <c r="A4" s="50"/>
      <c r="B4" s="55"/>
      <c r="C4" s="50"/>
      <c r="D4" s="50"/>
      <c r="E4" s="50"/>
      <c r="F4" s="50"/>
      <c r="G4" s="50"/>
      <c r="H4" s="79"/>
      <c r="J4" s="50"/>
      <c r="K4" s="55"/>
    </row>
    <row r="5" spans="1:11" ht="12">
      <c r="A5" s="50" t="s">
        <v>304</v>
      </c>
      <c r="B5" s="83">
        <v>0</v>
      </c>
      <c r="C5" s="50"/>
      <c r="D5" s="50" t="s">
        <v>325</v>
      </c>
      <c r="E5" s="51">
        <v>0</v>
      </c>
      <c r="F5" s="50"/>
      <c r="G5" s="50" t="s">
        <v>305</v>
      </c>
      <c r="H5" s="221">
        <v>0</v>
      </c>
      <c r="J5" s="50" t="s">
        <v>333</v>
      </c>
      <c r="K5" s="221">
        <v>0</v>
      </c>
    </row>
    <row r="6" spans="1:11" ht="12.75" thickBot="1">
      <c r="A6" s="50" t="s">
        <v>307</v>
      </c>
      <c r="B6" s="83">
        <v>0</v>
      </c>
      <c r="C6" s="50"/>
      <c r="D6" s="50"/>
      <c r="E6" s="52"/>
      <c r="F6" s="50"/>
      <c r="G6" s="50" t="s">
        <v>309</v>
      </c>
      <c r="H6" s="221">
        <v>0</v>
      </c>
      <c r="J6" s="50" t="s">
        <v>347</v>
      </c>
      <c r="K6" s="221">
        <v>0</v>
      </c>
    </row>
    <row r="7" spans="1:11" ht="13.5" thickBot="1" thickTop="1">
      <c r="A7" s="50"/>
      <c r="B7" s="53"/>
      <c r="C7" s="50"/>
      <c r="D7" s="50"/>
      <c r="E7" s="50"/>
      <c r="F7" s="50"/>
      <c r="H7" s="222"/>
      <c r="J7" s="50" t="s">
        <v>348</v>
      </c>
      <c r="K7" s="221">
        <v>0</v>
      </c>
    </row>
    <row r="8" spans="1:11" ht="12.75" thickTop="1">
      <c r="A8" s="50"/>
      <c r="B8" s="55"/>
      <c r="C8" s="50"/>
      <c r="D8" s="50" t="s">
        <v>321</v>
      </c>
      <c r="E8" s="51">
        <v>633551885.5799981</v>
      </c>
      <c r="F8" s="50"/>
      <c r="G8" s="50"/>
      <c r="J8" s="50" t="s">
        <v>349</v>
      </c>
      <c r="K8" s="221">
        <v>0</v>
      </c>
    </row>
    <row r="9" spans="1:11" ht="12.75" thickBot="1">
      <c r="A9" s="50" t="s">
        <v>311</v>
      </c>
      <c r="B9" s="51">
        <v>1710321.55</v>
      </c>
      <c r="C9" s="50"/>
      <c r="D9" s="50"/>
      <c r="E9" s="52"/>
      <c r="F9" s="50"/>
      <c r="G9" s="50" t="s">
        <v>312</v>
      </c>
      <c r="H9" s="221">
        <v>0</v>
      </c>
      <c r="J9" s="54"/>
      <c r="K9" s="227"/>
    </row>
    <row r="10" spans="1:11" ht="12.75" thickTop="1">
      <c r="A10" s="50" t="s">
        <v>312</v>
      </c>
      <c r="B10" s="83">
        <v>0</v>
      </c>
      <c r="C10" s="50"/>
      <c r="D10" s="2"/>
      <c r="E10" s="2"/>
      <c r="F10" s="50"/>
      <c r="G10" s="50" t="s">
        <v>314</v>
      </c>
      <c r="H10" s="221">
        <v>0</v>
      </c>
      <c r="J10" s="50"/>
      <c r="K10" s="228"/>
    </row>
    <row r="11" spans="1:11" ht="12">
      <c r="A11" s="50" t="s">
        <v>313</v>
      </c>
      <c r="B11" s="83">
        <v>0</v>
      </c>
      <c r="C11" s="50"/>
      <c r="F11" s="50"/>
      <c r="G11" s="50" t="s">
        <v>458</v>
      </c>
      <c r="H11" s="221">
        <v>0</v>
      </c>
      <c r="J11" s="50" t="s">
        <v>334</v>
      </c>
      <c r="K11" s="221">
        <v>0</v>
      </c>
    </row>
    <row r="12" spans="1:11" ht="12.75" thickBot="1">
      <c r="A12" s="50" t="s">
        <v>315</v>
      </c>
      <c r="B12" s="83">
        <v>0</v>
      </c>
      <c r="C12" s="54"/>
      <c r="F12" s="50"/>
      <c r="G12" s="50"/>
      <c r="H12" s="222"/>
      <c r="J12" s="50"/>
      <c r="K12" s="229"/>
    </row>
    <row r="13" spans="1:11" ht="13.5" thickBot="1" thickTop="1">
      <c r="A13" s="50"/>
      <c r="B13" s="53"/>
      <c r="C13" s="50"/>
      <c r="F13" s="50"/>
      <c r="J13" s="50"/>
      <c r="K13" s="230"/>
    </row>
    <row r="14" spans="1:11" ht="12.75" thickTop="1">
      <c r="A14" s="50"/>
      <c r="B14" s="55"/>
      <c r="C14" s="50"/>
      <c r="F14" s="50"/>
      <c r="G14" s="50" t="s">
        <v>319</v>
      </c>
      <c r="H14" s="221">
        <v>0</v>
      </c>
      <c r="J14" s="3" t="s">
        <v>335</v>
      </c>
      <c r="K14" s="221">
        <v>0</v>
      </c>
    </row>
    <row r="15" spans="1:11" ht="12.75" thickBot="1">
      <c r="A15" s="50" t="s">
        <v>318</v>
      </c>
      <c r="B15" s="51">
        <v>60949002.87</v>
      </c>
      <c r="C15" s="50"/>
      <c r="F15" s="50"/>
      <c r="H15" s="222"/>
      <c r="J15" s="2"/>
      <c r="K15" s="229"/>
    </row>
    <row r="16" spans="1:7" ht="12.75" thickTop="1">
      <c r="A16" s="50" t="s">
        <v>321</v>
      </c>
      <c r="B16" s="51">
        <v>15623597.78</v>
      </c>
      <c r="C16" s="50"/>
      <c r="F16" s="50"/>
      <c r="G16" s="50"/>
    </row>
    <row r="17" spans="1:8" ht="12.75" thickBot="1">
      <c r="A17" s="50"/>
      <c r="B17" s="53"/>
      <c r="C17" s="50"/>
      <c r="F17" s="50"/>
      <c r="G17" s="50" t="s">
        <v>459</v>
      </c>
      <c r="H17" s="221">
        <v>0</v>
      </c>
    </row>
    <row r="18" spans="1:8" ht="12.75" thickTop="1">
      <c r="A18" s="50"/>
      <c r="B18" s="55"/>
      <c r="C18" s="50"/>
      <c r="F18" s="50"/>
      <c r="G18" s="50" t="s">
        <v>479</v>
      </c>
      <c r="H18" s="221">
        <v>0</v>
      </c>
    </row>
    <row r="19" spans="3:8" ht="12.75" thickBot="1">
      <c r="C19" s="50"/>
      <c r="F19" s="50"/>
      <c r="G19" s="50"/>
      <c r="H19" s="222"/>
    </row>
    <row r="20" spans="3:8" ht="12.75" thickTop="1">
      <c r="C20" s="50"/>
      <c r="F20" s="50"/>
      <c r="G20" s="50"/>
      <c r="H20" s="223"/>
    </row>
    <row r="21" spans="3:8" ht="12">
      <c r="C21" s="50"/>
      <c r="D21" s="211"/>
      <c r="F21" s="50"/>
      <c r="G21" s="50" t="s">
        <v>461</v>
      </c>
      <c r="H21" s="221">
        <v>0</v>
      </c>
    </row>
    <row r="22" spans="3:9" ht="12.75" thickBot="1">
      <c r="C22" s="50"/>
      <c r="D22" s="211"/>
      <c r="F22" s="50"/>
      <c r="G22" s="50"/>
      <c r="H22" s="222"/>
      <c r="I22" s="41"/>
    </row>
    <row r="23" spans="3:8" ht="12.75" thickTop="1">
      <c r="C23" s="50"/>
      <c r="F23" s="50"/>
      <c r="G23" s="50"/>
      <c r="H23" s="223"/>
    </row>
    <row r="24" spans="3:8" ht="12">
      <c r="C24" s="50"/>
      <c r="F24" s="50"/>
      <c r="G24" s="50" t="s">
        <v>460</v>
      </c>
      <c r="H24" s="221">
        <v>0</v>
      </c>
    </row>
    <row r="25" spans="3:9" ht="12.75" thickBot="1">
      <c r="C25" s="50"/>
      <c r="F25" s="50"/>
      <c r="G25" s="50"/>
      <c r="H25" s="222"/>
      <c r="I25" s="41"/>
    </row>
    <row r="26" spans="3:8" ht="12.75" thickTop="1">
      <c r="C26" s="50"/>
      <c r="F26" s="50"/>
      <c r="G26" s="50"/>
      <c r="H26" s="223"/>
    </row>
    <row r="27" spans="1:8" ht="12">
      <c r="A27" s="2"/>
      <c r="B27" s="81"/>
      <c r="C27" s="50"/>
      <c r="F27" s="50"/>
      <c r="G27" s="50" t="s">
        <v>462</v>
      </c>
      <c r="H27" s="221">
        <v>0</v>
      </c>
    </row>
    <row r="28" spans="1:8" ht="12.75" thickBot="1">
      <c r="A28" s="2"/>
      <c r="B28" s="81"/>
      <c r="C28" s="50"/>
      <c r="F28" s="50"/>
      <c r="G28" s="50"/>
      <c r="H28" s="222"/>
    </row>
    <row r="29" spans="1:8" ht="12.75" thickTop="1">
      <c r="A29" s="50"/>
      <c r="B29" s="55"/>
      <c r="C29" s="50"/>
      <c r="F29" s="50"/>
      <c r="G29" s="50"/>
      <c r="H29" s="223"/>
    </row>
    <row r="30" spans="1:8" ht="12">
      <c r="A30" s="50"/>
      <c r="B30" s="55"/>
      <c r="C30" s="50"/>
      <c r="F30" s="50"/>
      <c r="G30" s="827" t="s">
        <v>328</v>
      </c>
      <c r="H30" s="221">
        <v>0</v>
      </c>
    </row>
    <row r="31" spans="1:9" ht="12">
      <c r="A31" s="50"/>
      <c r="B31" s="55"/>
      <c r="C31" s="50"/>
      <c r="F31" s="50"/>
      <c r="G31" s="827"/>
      <c r="H31" s="224"/>
      <c r="I31" s="41"/>
    </row>
    <row r="32" spans="1:8" ht="12.75" thickBot="1">
      <c r="A32" s="50"/>
      <c r="B32" s="55"/>
      <c r="C32" s="50"/>
      <c r="F32" s="50"/>
      <c r="G32" s="50"/>
      <c r="H32" s="225"/>
    </row>
    <row r="33" spans="1:8" ht="12.75" thickTop="1">
      <c r="A33" s="50"/>
      <c r="B33" s="55"/>
      <c r="C33" s="50"/>
      <c r="F33" s="50"/>
      <c r="G33" s="56"/>
      <c r="H33" s="226"/>
    </row>
    <row r="34" spans="1:8" ht="12">
      <c r="A34" s="50"/>
      <c r="B34" s="55"/>
      <c r="C34" s="50"/>
      <c r="F34" s="50"/>
      <c r="G34" s="50" t="s">
        <v>463</v>
      </c>
      <c r="H34" s="221">
        <v>0</v>
      </c>
    </row>
    <row r="35" spans="1:8" ht="12.75" thickBot="1">
      <c r="A35" s="50"/>
      <c r="B35" s="55"/>
      <c r="C35" s="50"/>
      <c r="F35" s="50"/>
      <c r="G35" s="56"/>
      <c r="H35" s="225"/>
    </row>
    <row r="36" spans="1:8" ht="12.75" thickTop="1">
      <c r="A36" s="50"/>
      <c r="B36" s="55"/>
      <c r="C36" s="50"/>
      <c r="F36" s="50"/>
      <c r="G36" s="50"/>
      <c r="H36" s="226"/>
    </row>
    <row r="37" spans="1:8" ht="12">
      <c r="A37" s="50"/>
      <c r="B37" s="55"/>
      <c r="C37" s="50"/>
      <c r="F37" s="50"/>
      <c r="G37" s="50" t="s">
        <v>464</v>
      </c>
      <c r="H37" s="221">
        <v>0</v>
      </c>
    </row>
    <row r="38" spans="1:8" ht="12.75" thickBot="1">
      <c r="A38" s="50"/>
      <c r="B38" s="55"/>
      <c r="C38" s="50"/>
      <c r="F38" s="50"/>
      <c r="G38" s="50"/>
      <c r="H38" s="225"/>
    </row>
    <row r="39" spans="1:6" ht="12.75" thickTop="1">
      <c r="A39" s="50"/>
      <c r="B39" s="55"/>
      <c r="C39" s="50"/>
      <c r="F39" s="50"/>
    </row>
    <row r="40" spans="1:8" ht="12" customHeight="1">
      <c r="A40" s="50"/>
      <c r="B40" s="55"/>
      <c r="C40" s="50"/>
      <c r="F40" s="50"/>
      <c r="G40" s="56" t="s">
        <v>330</v>
      </c>
      <c r="H40" s="221">
        <v>0</v>
      </c>
    </row>
    <row r="41" spans="1:8" ht="12.75" thickBot="1">
      <c r="A41" s="50"/>
      <c r="B41" s="55"/>
      <c r="C41" s="50"/>
      <c r="F41" s="50"/>
      <c r="G41" s="50"/>
      <c r="H41" s="225"/>
    </row>
    <row r="42" spans="1:6" ht="12.75" thickTop="1">
      <c r="A42" s="50"/>
      <c r="B42" s="55"/>
      <c r="C42" s="50"/>
      <c r="F42" s="50"/>
    </row>
    <row r="43" spans="1:6" ht="12">
      <c r="A43" s="50"/>
      <c r="B43" s="55"/>
      <c r="C43" s="50"/>
      <c r="F43" s="50"/>
    </row>
    <row r="44" spans="1:8" ht="12">
      <c r="A44" s="50"/>
      <c r="B44" s="55"/>
      <c r="C44" s="50"/>
      <c r="F44" s="50"/>
      <c r="G44" s="57"/>
      <c r="H44" s="36"/>
    </row>
    <row r="45" spans="1:8" ht="12">
      <c r="A45" s="50"/>
      <c r="B45" s="55"/>
      <c r="C45" s="50"/>
      <c r="F45" s="50"/>
      <c r="G45" s="57"/>
      <c r="H45" s="36"/>
    </row>
    <row r="46" spans="1:6" ht="12">
      <c r="A46" s="50"/>
      <c r="B46" s="55"/>
      <c r="C46" s="50"/>
      <c r="F46" s="50"/>
    </row>
    <row r="47" spans="1:6" ht="12">
      <c r="A47" s="2"/>
      <c r="B47" s="81"/>
      <c r="C47" s="50"/>
      <c r="F47" s="19"/>
    </row>
    <row r="48" spans="1:6" ht="12">
      <c r="A48" s="56"/>
      <c r="B48" s="81"/>
      <c r="C48" s="37"/>
      <c r="F48" s="37"/>
    </row>
    <row r="49" spans="1:6" ht="12">
      <c r="A49" s="2"/>
      <c r="B49" s="81"/>
      <c r="C49" s="37"/>
      <c r="F49" s="37"/>
    </row>
    <row r="50" spans="1:6" ht="12">
      <c r="A50" s="2"/>
      <c r="B50" s="81"/>
      <c r="C50" s="37"/>
      <c r="F50" s="37"/>
    </row>
    <row r="51" spans="1:6" ht="12">
      <c r="A51" s="2"/>
      <c r="B51" s="81"/>
      <c r="C51" s="37"/>
      <c r="F51" s="37"/>
    </row>
    <row r="52" spans="1:6" ht="12">
      <c r="A52" s="2"/>
      <c r="B52" s="81"/>
      <c r="C52" s="37"/>
      <c r="F52" s="37"/>
    </row>
    <row r="53" spans="1:6" ht="12">
      <c r="A53" s="2"/>
      <c r="B53" s="81"/>
      <c r="C53" s="37"/>
      <c r="D53" s="50"/>
      <c r="E53" s="54"/>
      <c r="F53" s="37"/>
    </row>
    <row r="54" spans="1:6" ht="12">
      <c r="A54" s="2"/>
      <c r="B54" s="81"/>
      <c r="C54" s="37"/>
      <c r="F54" s="37"/>
    </row>
    <row r="55" spans="1:6" ht="12">
      <c r="A55" s="2"/>
      <c r="B55" s="81"/>
      <c r="C55" s="37"/>
      <c r="F55" s="37"/>
    </row>
    <row r="56" spans="1:6" ht="12">
      <c r="A56" s="2"/>
      <c r="B56" s="81"/>
      <c r="C56" s="37"/>
      <c r="F56" s="37"/>
    </row>
    <row r="57" spans="1:6" ht="12">
      <c r="A57" s="2"/>
      <c r="B57" s="81"/>
      <c r="C57" s="37"/>
      <c r="F57" s="37"/>
    </row>
  </sheetData>
  <sheetProtection/>
  <mergeCells count="1">
    <mergeCell ref="G30:G31"/>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May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42"/>
  <sheetViews>
    <sheetView view="pageLayout" workbookViewId="0" topLeftCell="A1">
      <selection activeCell="A1" sqref="A1:IV65536"/>
    </sheetView>
  </sheetViews>
  <sheetFormatPr defaultColWidth="9.140625" defaultRowHeight="12"/>
  <cols>
    <col min="1" max="2" width="9.140625" style="4" customWidth="1"/>
    <col min="3" max="3" width="10.57421875" style="4" customWidth="1"/>
    <col min="4" max="4" width="9.140625" style="4" customWidth="1"/>
    <col min="5" max="5" width="17.00390625" style="4" customWidth="1"/>
    <col min="6" max="6" width="14.140625" style="319" bestFit="1" customWidth="1"/>
    <col min="7" max="10" width="9.140625" style="4" customWidth="1"/>
    <col min="11" max="11" width="16.28125" style="4" customWidth="1"/>
    <col min="12" max="12" width="9.140625" style="4" customWidth="1"/>
    <col min="13" max="13" width="16.57421875" style="4" customWidth="1"/>
    <col min="14" max="14" width="16.00390625" style="319" customWidth="1"/>
    <col min="15" max="17" width="9.140625" style="4" customWidth="1"/>
    <col min="18" max="18" width="16.8515625" style="4" customWidth="1"/>
    <col min="19" max="19" width="9.140625" style="4" customWidth="1"/>
    <col min="20" max="20" width="16.8515625" style="4" customWidth="1"/>
    <col min="21" max="21" width="14.140625" style="319" bestFit="1" customWidth="1"/>
    <col min="22" max="16384" width="9.140625" style="4" customWidth="1"/>
  </cols>
  <sheetData>
    <row r="1" spans="1:22" ht="12.75" thickBot="1">
      <c r="A1" s="15" t="s">
        <v>346</v>
      </c>
      <c r="B1" s="231"/>
      <c r="C1" s="231"/>
      <c r="D1" s="231"/>
      <c r="E1" s="231"/>
      <c r="F1" s="318"/>
      <c r="G1" s="231"/>
      <c r="H1" s="231"/>
      <c r="I1" s="231"/>
      <c r="J1" s="231"/>
      <c r="K1" s="231"/>
      <c r="L1" s="231"/>
      <c r="M1" s="231"/>
      <c r="N1" s="318"/>
      <c r="O1" s="231"/>
      <c r="P1" s="231"/>
      <c r="Q1" s="231"/>
      <c r="R1" s="231"/>
      <c r="S1" s="231"/>
      <c r="T1" s="231"/>
      <c r="U1" s="701"/>
      <c r="V1" s="1"/>
    </row>
    <row r="3" spans="1:19" ht="12">
      <c r="A3" s="232" t="s">
        <v>452</v>
      </c>
      <c r="B3" s="233"/>
      <c r="C3" s="233"/>
      <c r="D3" s="233"/>
      <c r="I3" s="66" t="s">
        <v>372</v>
      </c>
      <c r="J3" s="67"/>
      <c r="K3" s="67"/>
      <c r="L3" s="76"/>
      <c r="P3" s="232" t="s">
        <v>450</v>
      </c>
      <c r="Q3" s="66"/>
      <c r="R3" s="66"/>
      <c r="S3" s="66"/>
    </row>
    <row r="5" spans="1:21" ht="12">
      <c r="A5" s="4" t="s">
        <v>373</v>
      </c>
      <c r="B5" s="4" t="s">
        <v>306</v>
      </c>
      <c r="F5" s="320">
        <v>0</v>
      </c>
      <c r="I5" s="4" t="s">
        <v>373</v>
      </c>
      <c r="J5" s="4" t="s">
        <v>306</v>
      </c>
      <c r="N5" s="320">
        <v>0</v>
      </c>
      <c r="P5" s="4" t="s">
        <v>373</v>
      </c>
      <c r="Q5" s="4" t="s">
        <v>306</v>
      </c>
      <c r="U5" s="320">
        <v>0</v>
      </c>
    </row>
    <row r="6" spans="2:21" ht="12">
      <c r="B6" s="4" t="s">
        <v>308</v>
      </c>
      <c r="F6" s="320">
        <v>0</v>
      </c>
      <c r="J6" s="4" t="s">
        <v>308</v>
      </c>
      <c r="N6" s="320">
        <v>0</v>
      </c>
      <c r="Q6" s="4" t="s">
        <v>308</v>
      </c>
      <c r="U6" s="320">
        <v>0</v>
      </c>
    </row>
    <row r="7" spans="2:21" ht="12">
      <c r="B7" s="4" t="s">
        <v>310</v>
      </c>
      <c r="F7" s="320">
        <v>0</v>
      </c>
      <c r="J7" s="4" t="s">
        <v>310</v>
      </c>
      <c r="N7" s="320">
        <v>0</v>
      </c>
      <c r="Q7" s="4" t="s">
        <v>310</v>
      </c>
      <c r="U7" s="320">
        <v>0</v>
      </c>
    </row>
    <row r="8" spans="6:21" ht="12">
      <c r="F8" s="321"/>
      <c r="N8" s="322"/>
      <c r="U8" s="322"/>
    </row>
    <row r="9" spans="6:21" ht="12">
      <c r="F9" s="321"/>
      <c r="N9" s="322"/>
      <c r="U9" s="322"/>
    </row>
    <row r="10" spans="1:21" ht="12">
      <c r="A10" s="4" t="s">
        <v>374</v>
      </c>
      <c r="B10" s="4" t="s">
        <v>309</v>
      </c>
      <c r="F10" s="320">
        <v>0</v>
      </c>
      <c r="I10" s="4" t="s">
        <v>374</v>
      </c>
      <c r="J10" s="4" t="s">
        <v>309</v>
      </c>
      <c r="N10" s="320">
        <v>0</v>
      </c>
      <c r="P10" s="4" t="s">
        <v>374</v>
      </c>
      <c r="Q10" s="4" t="s">
        <v>309</v>
      </c>
      <c r="U10" s="320">
        <v>0</v>
      </c>
    </row>
    <row r="11" spans="6:21" ht="12">
      <c r="F11" s="321"/>
      <c r="N11" s="322"/>
      <c r="U11" s="322"/>
    </row>
    <row r="12" spans="6:21" ht="12">
      <c r="F12" s="321"/>
      <c r="N12" s="322"/>
      <c r="U12" s="322"/>
    </row>
    <row r="13" spans="1:21" ht="12">
      <c r="A13" s="4" t="s">
        <v>375</v>
      </c>
      <c r="B13" s="4" t="s">
        <v>316</v>
      </c>
      <c r="F13" s="320">
        <v>0</v>
      </c>
      <c r="I13" s="4" t="s">
        <v>375</v>
      </c>
      <c r="J13" s="4" t="s">
        <v>316</v>
      </c>
      <c r="N13" s="320">
        <v>0</v>
      </c>
      <c r="P13" s="4" t="s">
        <v>375</v>
      </c>
      <c r="Q13" s="4" t="s">
        <v>316</v>
      </c>
      <c r="U13" s="320">
        <v>0</v>
      </c>
    </row>
    <row r="14" spans="2:21" ht="12">
      <c r="B14" s="4" t="s">
        <v>317</v>
      </c>
      <c r="F14" s="320">
        <v>0</v>
      </c>
      <c r="J14" s="4" t="s">
        <v>317</v>
      </c>
      <c r="N14" s="320">
        <v>0</v>
      </c>
      <c r="Q14" s="4" t="s">
        <v>317</v>
      </c>
      <c r="U14" s="320">
        <v>0</v>
      </c>
    </row>
    <row r="15" spans="2:21" ht="12">
      <c r="B15" s="4" t="s">
        <v>320</v>
      </c>
      <c r="F15" s="320">
        <v>0</v>
      </c>
      <c r="J15" s="4" t="s">
        <v>320</v>
      </c>
      <c r="N15" s="320">
        <v>0</v>
      </c>
      <c r="Q15" s="4" t="s">
        <v>320</v>
      </c>
      <c r="U15" s="320">
        <v>0</v>
      </c>
    </row>
    <row r="16" spans="6:21" ht="12">
      <c r="F16" s="321"/>
      <c r="N16" s="322"/>
      <c r="U16" s="322"/>
    </row>
    <row r="17" spans="6:21" ht="12">
      <c r="F17" s="321"/>
      <c r="N17" s="322"/>
      <c r="U17" s="322"/>
    </row>
    <row r="18" spans="1:21" ht="12">
      <c r="A18" s="4" t="s">
        <v>376</v>
      </c>
      <c r="B18" s="4" t="s">
        <v>322</v>
      </c>
      <c r="F18" s="320">
        <v>0</v>
      </c>
      <c r="I18" s="4" t="s">
        <v>376</v>
      </c>
      <c r="J18" s="4" t="s">
        <v>322</v>
      </c>
      <c r="N18" s="320">
        <v>0</v>
      </c>
      <c r="P18" s="4" t="s">
        <v>376</v>
      </c>
      <c r="Q18" s="4" t="s">
        <v>322</v>
      </c>
      <c r="U18" s="320">
        <v>0</v>
      </c>
    </row>
    <row r="19" spans="2:21" ht="12">
      <c r="B19" s="4" t="s">
        <v>377</v>
      </c>
      <c r="F19" s="320"/>
      <c r="J19" s="3"/>
      <c r="K19" s="3"/>
      <c r="L19" s="3"/>
      <c r="M19" s="3"/>
      <c r="N19" s="323"/>
      <c r="Q19" s="4" t="s">
        <v>377</v>
      </c>
      <c r="U19" s="320"/>
    </row>
    <row r="20" spans="6:21" ht="12">
      <c r="F20" s="321"/>
      <c r="N20" s="322"/>
      <c r="U20" s="322"/>
    </row>
    <row r="21" spans="1:21" ht="12">
      <c r="A21" s="4" t="s">
        <v>378</v>
      </c>
      <c r="B21" s="4" t="s">
        <v>468</v>
      </c>
      <c r="F21" s="320">
        <v>0</v>
      </c>
      <c r="I21" s="4" t="s">
        <v>378</v>
      </c>
      <c r="J21" s="4" t="s">
        <v>468</v>
      </c>
      <c r="N21" s="320">
        <v>0</v>
      </c>
      <c r="P21" s="4" t="s">
        <v>378</v>
      </c>
      <c r="Q21" s="4" t="s">
        <v>468</v>
      </c>
      <c r="U21" s="320">
        <v>0</v>
      </c>
    </row>
    <row r="22" spans="6:21" ht="12">
      <c r="F22" s="320"/>
      <c r="N22" s="323"/>
      <c r="U22" s="323"/>
    </row>
    <row r="23" spans="1:21" ht="12">
      <c r="A23" s="4" t="s">
        <v>379</v>
      </c>
      <c r="B23" s="4" t="s">
        <v>469</v>
      </c>
      <c r="F23" s="320">
        <v>0</v>
      </c>
      <c r="I23" s="4" t="s">
        <v>379</v>
      </c>
      <c r="J23" s="4" t="s">
        <v>469</v>
      </c>
      <c r="N23" s="320">
        <v>0</v>
      </c>
      <c r="P23" s="4" t="s">
        <v>379</v>
      </c>
      <c r="Q23" s="4" t="s">
        <v>469</v>
      </c>
      <c r="U23" s="320">
        <v>0</v>
      </c>
    </row>
    <row r="24" spans="6:21" ht="12">
      <c r="F24" s="320"/>
      <c r="N24" s="323"/>
      <c r="U24" s="323"/>
    </row>
    <row r="25" spans="1:21" ht="12">
      <c r="A25" s="4" t="s">
        <v>380</v>
      </c>
      <c r="B25" s="4" t="s">
        <v>470</v>
      </c>
      <c r="F25" s="320">
        <v>0</v>
      </c>
      <c r="I25" s="4" t="s">
        <v>380</v>
      </c>
      <c r="J25" s="4" t="s">
        <v>470</v>
      </c>
      <c r="N25" s="320">
        <v>0</v>
      </c>
      <c r="P25" s="4" t="s">
        <v>380</v>
      </c>
      <c r="Q25" s="4" t="s">
        <v>470</v>
      </c>
      <c r="U25" s="320">
        <v>0</v>
      </c>
    </row>
    <row r="27" spans="1:21" ht="12">
      <c r="A27" s="4" t="s">
        <v>472</v>
      </c>
      <c r="B27" s="4" t="s">
        <v>324</v>
      </c>
      <c r="F27" s="320">
        <v>0</v>
      </c>
      <c r="I27" s="4" t="s">
        <v>472</v>
      </c>
      <c r="J27" s="4" t="s">
        <v>324</v>
      </c>
      <c r="N27" s="320">
        <v>0</v>
      </c>
      <c r="P27" s="4" t="s">
        <v>472</v>
      </c>
      <c r="Q27" s="4" t="s">
        <v>324</v>
      </c>
      <c r="U27" s="320">
        <v>0</v>
      </c>
    </row>
    <row r="28" spans="6:21" ht="12">
      <c r="F28" s="321"/>
      <c r="N28" s="322"/>
      <c r="U28" s="322"/>
    </row>
    <row r="29" spans="1:21" ht="12">
      <c r="A29" s="4" t="s">
        <v>473</v>
      </c>
      <c r="B29" s="4" t="s">
        <v>326</v>
      </c>
      <c r="F29" s="320">
        <v>0</v>
      </c>
      <c r="I29" s="4" t="s">
        <v>473</v>
      </c>
      <c r="J29" s="4" t="s">
        <v>326</v>
      </c>
      <c r="N29" s="320">
        <v>0</v>
      </c>
      <c r="P29" s="4" t="s">
        <v>473</v>
      </c>
      <c r="Q29" s="4" t="s">
        <v>326</v>
      </c>
      <c r="U29" s="320">
        <v>0</v>
      </c>
    </row>
    <row r="30" spans="6:21" ht="12">
      <c r="F30" s="321"/>
      <c r="N30" s="322"/>
      <c r="U30" s="322"/>
    </row>
    <row r="31" spans="1:21" ht="12">
      <c r="A31" s="4" t="s">
        <v>474</v>
      </c>
      <c r="B31" s="4" t="s">
        <v>327</v>
      </c>
      <c r="F31" s="320">
        <v>0</v>
      </c>
      <c r="I31" s="4" t="s">
        <v>474</v>
      </c>
      <c r="J31" s="4" t="s">
        <v>327</v>
      </c>
      <c r="N31" s="320">
        <v>0</v>
      </c>
      <c r="P31" s="4" t="s">
        <v>474</v>
      </c>
      <c r="Q31" s="4" t="s">
        <v>327</v>
      </c>
      <c r="U31" s="320">
        <v>0</v>
      </c>
    </row>
    <row r="33" spans="1:21" ht="12">
      <c r="A33" s="4" t="s">
        <v>475</v>
      </c>
      <c r="B33" s="4" t="s">
        <v>477</v>
      </c>
      <c r="F33" s="320">
        <v>0</v>
      </c>
      <c r="I33" s="4" t="s">
        <v>475</v>
      </c>
      <c r="J33" s="4" t="s">
        <v>477</v>
      </c>
      <c r="N33" s="320">
        <v>0</v>
      </c>
      <c r="P33" s="4" t="s">
        <v>475</v>
      </c>
      <c r="Q33" s="4" t="s">
        <v>477</v>
      </c>
      <c r="U33" s="320">
        <v>0</v>
      </c>
    </row>
    <row r="35" spans="1:21" ht="12">
      <c r="A35" s="4" t="s">
        <v>476</v>
      </c>
      <c r="B35" s="4" t="s">
        <v>471</v>
      </c>
      <c r="F35" s="320">
        <v>0</v>
      </c>
      <c r="I35" s="4" t="s">
        <v>476</v>
      </c>
      <c r="J35" s="4" t="s">
        <v>471</v>
      </c>
      <c r="N35" s="320">
        <v>0</v>
      </c>
      <c r="P35" s="4" t="s">
        <v>476</v>
      </c>
      <c r="Q35" s="4" t="s">
        <v>471</v>
      </c>
      <c r="U35" s="320">
        <v>0</v>
      </c>
    </row>
    <row r="36" spans="6:21" ht="12">
      <c r="F36" s="322"/>
      <c r="N36" s="322"/>
      <c r="U36" s="322"/>
    </row>
    <row r="37" spans="1:21" ht="12">
      <c r="A37" s="232" t="s">
        <v>520</v>
      </c>
      <c r="B37" s="233"/>
      <c r="C37" s="233"/>
      <c r="D37" s="233"/>
      <c r="F37" s="322"/>
      <c r="I37" s="66" t="s">
        <v>390</v>
      </c>
      <c r="J37" s="66"/>
      <c r="K37" s="66"/>
      <c r="N37" s="322"/>
      <c r="P37" s="232" t="s">
        <v>451</v>
      </c>
      <c r="Q37" s="66"/>
      <c r="R37" s="66"/>
      <c r="S37" s="66"/>
      <c r="U37" s="322"/>
    </row>
    <row r="38" spans="6:21" ht="12">
      <c r="F38" s="322"/>
      <c r="N38" s="322"/>
      <c r="U38" s="322"/>
    </row>
    <row r="39" spans="1:21" ht="12">
      <c r="A39" s="4" t="s">
        <v>373</v>
      </c>
      <c r="B39" s="4" t="s">
        <v>329</v>
      </c>
      <c r="F39" s="320">
        <v>0</v>
      </c>
      <c r="I39" s="4" t="s">
        <v>373</v>
      </c>
      <c r="J39" s="4" t="s">
        <v>329</v>
      </c>
      <c r="N39" s="320">
        <v>0</v>
      </c>
      <c r="P39" s="4" t="s">
        <v>373</v>
      </c>
      <c r="Q39" s="4" t="s">
        <v>329</v>
      </c>
      <c r="U39" s="320">
        <v>0</v>
      </c>
    </row>
    <row r="40" spans="2:21" ht="12">
      <c r="B40" s="4" t="s">
        <v>381</v>
      </c>
      <c r="F40" s="320">
        <v>0</v>
      </c>
      <c r="J40" s="3"/>
      <c r="K40" s="3"/>
      <c r="L40" s="3"/>
      <c r="M40" s="3"/>
      <c r="N40" s="323"/>
      <c r="Q40" s="4" t="s">
        <v>381</v>
      </c>
      <c r="U40" s="320">
        <v>0</v>
      </c>
    </row>
    <row r="41" spans="6:21" ht="12">
      <c r="F41" s="322"/>
      <c r="N41" s="322"/>
      <c r="U41" s="322"/>
    </row>
    <row r="42" spans="1:21" ht="12">
      <c r="A42" s="4" t="s">
        <v>374</v>
      </c>
      <c r="B42" s="4" t="s">
        <v>331</v>
      </c>
      <c r="F42" s="320">
        <v>0</v>
      </c>
      <c r="I42" s="4" t="s">
        <v>374</v>
      </c>
      <c r="J42" s="4" t="s">
        <v>331</v>
      </c>
      <c r="N42" s="320">
        <v>0</v>
      </c>
      <c r="P42" s="4" t="s">
        <v>374</v>
      </c>
      <c r="Q42" s="4" t="s">
        <v>331</v>
      </c>
      <c r="U42" s="320">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&amp;CLangton Investors' Report - May 2012</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28"/>
  <sheetViews>
    <sheetView view="pageLayout" workbookViewId="0" topLeftCell="E1">
      <selection activeCell="N5" sqref="N5:N18"/>
    </sheetView>
  </sheetViews>
  <sheetFormatPr defaultColWidth="9.140625" defaultRowHeight="12"/>
  <cols>
    <col min="1" max="1" width="9.140625" style="104" customWidth="1"/>
    <col min="2" max="3" width="21.28125" style="104" customWidth="1"/>
    <col min="4" max="4" width="22.57421875" style="104" customWidth="1"/>
    <col min="5" max="5" width="22.8515625" style="104" customWidth="1"/>
    <col min="6" max="6" width="24.28125" style="104" bestFit="1" customWidth="1"/>
    <col min="7" max="7" width="12.57421875" style="104" customWidth="1"/>
    <col min="8" max="8" width="14.28125" style="104" customWidth="1"/>
    <col min="9" max="9" width="16.8515625" style="104" customWidth="1"/>
    <col min="10" max="10" width="16.28125" style="104" customWidth="1"/>
    <col min="11" max="11" width="24.28125" style="104" bestFit="1" customWidth="1"/>
    <col min="12" max="12" width="11.8515625" style="104" customWidth="1"/>
    <col min="13" max="13" width="15.00390625" style="104" customWidth="1"/>
    <col min="14" max="115" width="9.140625" style="104" customWidth="1"/>
    <col min="116" max="116" width="21.28125" style="104" customWidth="1"/>
    <col min="117" max="117" width="22.57421875" style="104" customWidth="1"/>
    <col min="118" max="118" width="22.8515625" style="104" customWidth="1"/>
    <col min="119" max="119" width="16.00390625" style="104" customWidth="1"/>
    <col min="120" max="120" width="12.57421875" style="104" customWidth="1"/>
    <col min="121" max="121" width="14.28125" style="104" customWidth="1"/>
    <col min="122" max="122" width="16.8515625" style="104" customWidth="1"/>
    <col min="123" max="123" width="16.28125" style="104" customWidth="1"/>
    <col min="124" max="124" width="13.28125" style="104" customWidth="1"/>
    <col min="125" max="125" width="11.8515625" style="104" customWidth="1"/>
    <col min="126" max="126" width="9.140625" style="104" customWidth="1"/>
    <col min="127" max="127" width="18.421875" style="104" customWidth="1"/>
    <col min="128" max="16384" width="9.140625" style="104" customWidth="1"/>
  </cols>
  <sheetData>
    <row r="1" spans="2:13" ht="15" customHeight="1" thickBot="1">
      <c r="B1" s="529" t="s">
        <v>395</v>
      </c>
      <c r="C1" s="529"/>
      <c r="D1" s="530"/>
      <c r="E1" s="530"/>
      <c r="F1" s="530"/>
      <c r="G1" s="530"/>
      <c r="H1" s="530"/>
      <c r="I1" s="530"/>
      <c r="J1" s="530"/>
      <c r="K1" s="530"/>
      <c r="L1" s="530"/>
      <c r="M1" s="530"/>
    </row>
    <row r="3" spans="2:13" ht="12.75" thickBot="1">
      <c r="B3" s="531"/>
      <c r="C3" s="531"/>
      <c r="D3" s="531"/>
      <c r="E3" s="531"/>
      <c r="F3" s="531"/>
      <c r="G3" s="531"/>
      <c r="H3" s="531"/>
      <c r="I3" s="531"/>
      <c r="J3" s="531"/>
      <c r="K3" s="531"/>
      <c r="L3" s="531"/>
      <c r="M3" s="531"/>
    </row>
    <row r="4" spans="1:13" ht="16.5" customHeight="1" thickBot="1">
      <c r="A4" s="532"/>
      <c r="B4" s="533" t="s">
        <v>394</v>
      </c>
      <c r="C4" s="534" t="s">
        <v>457</v>
      </c>
      <c r="D4" s="535" t="s">
        <v>336</v>
      </c>
      <c r="E4" s="536" t="s">
        <v>337</v>
      </c>
      <c r="F4" s="536" t="s">
        <v>338</v>
      </c>
      <c r="G4" s="536" t="s">
        <v>339</v>
      </c>
      <c r="H4" s="536" t="s">
        <v>340</v>
      </c>
      <c r="I4" s="536" t="s">
        <v>341</v>
      </c>
      <c r="J4" s="536" t="s">
        <v>342</v>
      </c>
      <c r="K4" s="536" t="s">
        <v>343</v>
      </c>
      <c r="L4" s="536" t="s">
        <v>344</v>
      </c>
      <c r="M4" s="536" t="s">
        <v>345</v>
      </c>
    </row>
    <row r="5" spans="1:13" ht="12">
      <c r="A5" s="293"/>
      <c r="B5" s="537" t="s">
        <v>484</v>
      </c>
      <c r="C5" s="702" t="s">
        <v>488</v>
      </c>
      <c r="D5" s="324">
        <v>40954206467.05</v>
      </c>
      <c r="E5" s="325" t="s">
        <v>485</v>
      </c>
      <c r="F5" s="704" t="s">
        <v>486</v>
      </c>
      <c r="G5" s="705"/>
      <c r="H5" s="326">
        <v>0</v>
      </c>
      <c r="I5" s="324">
        <v>40954206467.05</v>
      </c>
      <c r="J5" s="327" t="s">
        <v>145</v>
      </c>
      <c r="K5" s="704" t="s">
        <v>486</v>
      </c>
      <c r="L5" s="706"/>
      <c r="M5" s="326">
        <v>0</v>
      </c>
    </row>
    <row r="6" spans="1:13" ht="12">
      <c r="A6" s="293"/>
      <c r="B6" s="538" t="s">
        <v>487</v>
      </c>
      <c r="C6" s="248" t="s">
        <v>488</v>
      </c>
      <c r="D6" s="539">
        <v>1152000000</v>
      </c>
      <c r="E6" s="540" t="s">
        <v>142</v>
      </c>
      <c r="F6" s="541">
        <v>0.0125</v>
      </c>
      <c r="G6" s="542">
        <v>0</v>
      </c>
      <c r="H6" s="543">
        <v>0</v>
      </c>
      <c r="I6" s="539">
        <v>1000512000</v>
      </c>
      <c r="J6" s="538" t="s">
        <v>145</v>
      </c>
      <c r="K6" s="541">
        <v>0.0157</v>
      </c>
      <c r="L6" s="542">
        <v>0</v>
      </c>
      <c r="M6" s="543">
        <v>0</v>
      </c>
    </row>
    <row r="7" spans="1:13" ht="12">
      <c r="A7" s="293"/>
      <c r="B7" s="538" t="s">
        <v>489</v>
      </c>
      <c r="C7" s="248" t="s">
        <v>488</v>
      </c>
      <c r="D7" s="539">
        <v>1440000000</v>
      </c>
      <c r="E7" s="540" t="s">
        <v>142</v>
      </c>
      <c r="F7" s="541">
        <v>0.0125</v>
      </c>
      <c r="G7" s="542">
        <v>0</v>
      </c>
      <c r="H7" s="543">
        <v>0</v>
      </c>
      <c r="I7" s="539">
        <v>1250640000</v>
      </c>
      <c r="J7" s="538" t="s">
        <v>145</v>
      </c>
      <c r="K7" s="541">
        <v>0.0157</v>
      </c>
      <c r="L7" s="542">
        <v>0</v>
      </c>
      <c r="M7" s="543">
        <v>0</v>
      </c>
    </row>
    <row r="8" spans="1:13" ht="12">
      <c r="A8" s="293"/>
      <c r="B8" s="538" t="s">
        <v>490</v>
      </c>
      <c r="C8" s="248" t="s">
        <v>488</v>
      </c>
      <c r="D8" s="539">
        <v>5400000000</v>
      </c>
      <c r="E8" s="540" t="s">
        <v>139</v>
      </c>
      <c r="F8" s="541">
        <v>0.01</v>
      </c>
      <c r="G8" s="542">
        <v>0</v>
      </c>
      <c r="H8" s="543">
        <v>0</v>
      </c>
      <c r="I8" s="539">
        <v>3404791929.38</v>
      </c>
      <c r="J8" s="538" t="s">
        <v>145</v>
      </c>
      <c r="K8" s="541">
        <v>0.0092</v>
      </c>
      <c r="L8" s="542">
        <v>0</v>
      </c>
      <c r="M8" s="543">
        <v>0</v>
      </c>
    </row>
    <row r="9" spans="1:13" ht="12">
      <c r="A9" s="293"/>
      <c r="B9" s="538" t="s">
        <v>491</v>
      </c>
      <c r="C9" s="248" t="s">
        <v>488</v>
      </c>
      <c r="D9" s="544">
        <v>1100000000</v>
      </c>
      <c r="E9" s="540" t="s">
        <v>142</v>
      </c>
      <c r="F9" s="541">
        <v>0.01</v>
      </c>
      <c r="G9" s="542">
        <v>0</v>
      </c>
      <c r="H9" s="545">
        <v>0</v>
      </c>
      <c r="I9" s="544">
        <v>961399999.9999999</v>
      </c>
      <c r="J9" s="538" t="s">
        <v>145</v>
      </c>
      <c r="K9" s="541">
        <v>0.0123</v>
      </c>
      <c r="L9" s="542">
        <v>0</v>
      </c>
      <c r="M9" s="545">
        <v>0</v>
      </c>
    </row>
    <row r="10" spans="1:13" ht="12">
      <c r="A10" s="293"/>
      <c r="B10" s="538" t="s">
        <v>492</v>
      </c>
      <c r="C10" s="248" t="s">
        <v>488</v>
      </c>
      <c r="D10" s="544">
        <v>250000000</v>
      </c>
      <c r="E10" s="540" t="s">
        <v>139</v>
      </c>
      <c r="F10" s="541">
        <v>0.0145</v>
      </c>
      <c r="G10" s="542">
        <v>0</v>
      </c>
      <c r="H10" s="545">
        <v>0</v>
      </c>
      <c r="I10" s="544">
        <v>156875000</v>
      </c>
      <c r="J10" s="538" t="s">
        <v>145</v>
      </c>
      <c r="K10" s="541">
        <v>0.015</v>
      </c>
      <c r="L10" s="542">
        <v>0</v>
      </c>
      <c r="M10" s="545">
        <v>0</v>
      </c>
    </row>
    <row r="11" spans="1:13" ht="12">
      <c r="A11" s="293"/>
      <c r="B11" s="538" t="s">
        <v>493</v>
      </c>
      <c r="C11" s="248" t="s">
        <v>488</v>
      </c>
      <c r="D11" s="544">
        <v>250000000</v>
      </c>
      <c r="E11" s="540" t="s">
        <v>139</v>
      </c>
      <c r="F11" s="541">
        <v>0.014</v>
      </c>
      <c r="G11" s="542">
        <v>0</v>
      </c>
      <c r="H11" s="545">
        <v>0</v>
      </c>
      <c r="I11" s="544">
        <v>156875000</v>
      </c>
      <c r="J11" s="538" t="s">
        <v>145</v>
      </c>
      <c r="K11" s="541">
        <v>0.0145</v>
      </c>
      <c r="L11" s="542">
        <v>0</v>
      </c>
      <c r="M11" s="545">
        <v>0</v>
      </c>
    </row>
    <row r="12" spans="1:13" ht="12">
      <c r="A12" s="293"/>
      <c r="B12" s="538" t="s">
        <v>494</v>
      </c>
      <c r="C12" s="248" t="s">
        <v>488</v>
      </c>
      <c r="D12" s="544">
        <v>250000000</v>
      </c>
      <c r="E12" s="540" t="s">
        <v>139</v>
      </c>
      <c r="F12" s="541">
        <v>0.0135</v>
      </c>
      <c r="G12" s="542">
        <v>0</v>
      </c>
      <c r="H12" s="545">
        <v>0</v>
      </c>
      <c r="I12" s="544">
        <v>156875000</v>
      </c>
      <c r="J12" s="538" t="s">
        <v>145</v>
      </c>
      <c r="K12" s="541">
        <v>0.014</v>
      </c>
      <c r="L12" s="542">
        <v>0</v>
      </c>
      <c r="M12" s="545">
        <v>0</v>
      </c>
    </row>
    <row r="13" spans="1:13" ht="12">
      <c r="A13" s="293"/>
      <c r="B13" s="538" t="s">
        <v>495</v>
      </c>
      <c r="C13" s="248" t="s">
        <v>488</v>
      </c>
      <c r="D13" s="544">
        <v>250000000</v>
      </c>
      <c r="E13" s="540" t="s">
        <v>139</v>
      </c>
      <c r="F13" s="541">
        <v>0.013</v>
      </c>
      <c r="G13" s="542">
        <v>0</v>
      </c>
      <c r="H13" s="545">
        <v>0</v>
      </c>
      <c r="I13" s="544">
        <v>156875000</v>
      </c>
      <c r="J13" s="538" t="s">
        <v>145</v>
      </c>
      <c r="K13" s="541">
        <v>0.0135</v>
      </c>
      <c r="L13" s="542">
        <v>0</v>
      </c>
      <c r="M13" s="545">
        <v>0</v>
      </c>
    </row>
    <row r="14" spans="1:13" ht="12">
      <c r="A14" s="293"/>
      <c r="B14" s="538" t="s">
        <v>496</v>
      </c>
      <c r="C14" s="248" t="s">
        <v>488</v>
      </c>
      <c r="D14" s="544">
        <v>250000000</v>
      </c>
      <c r="E14" s="540" t="s">
        <v>139</v>
      </c>
      <c r="F14" s="541">
        <v>0.0145</v>
      </c>
      <c r="G14" s="542">
        <v>0</v>
      </c>
      <c r="H14" s="545">
        <v>0</v>
      </c>
      <c r="I14" s="544">
        <v>156875000</v>
      </c>
      <c r="J14" s="538" t="s">
        <v>145</v>
      </c>
      <c r="K14" s="541">
        <v>0.015</v>
      </c>
      <c r="L14" s="542">
        <v>0</v>
      </c>
      <c r="M14" s="545">
        <v>0</v>
      </c>
    </row>
    <row r="15" spans="1:13" ht="12">
      <c r="A15" s="293"/>
      <c r="B15" s="538" t="s">
        <v>497</v>
      </c>
      <c r="C15" s="248" t="s">
        <v>488</v>
      </c>
      <c r="D15" s="544">
        <v>250000000</v>
      </c>
      <c r="E15" s="540" t="s">
        <v>139</v>
      </c>
      <c r="F15" s="541">
        <v>0.014</v>
      </c>
      <c r="G15" s="542">
        <v>0</v>
      </c>
      <c r="H15" s="545">
        <v>0</v>
      </c>
      <c r="I15" s="544">
        <v>156875000</v>
      </c>
      <c r="J15" s="538" t="s">
        <v>145</v>
      </c>
      <c r="K15" s="541">
        <v>0.0145</v>
      </c>
      <c r="L15" s="542">
        <v>0</v>
      </c>
      <c r="M15" s="545">
        <v>0</v>
      </c>
    </row>
    <row r="16" spans="1:13" ht="12">
      <c r="A16" s="293"/>
      <c r="B16" s="538" t="s">
        <v>498</v>
      </c>
      <c r="C16" s="248" t="s">
        <v>488</v>
      </c>
      <c r="D16" s="544">
        <v>250000000</v>
      </c>
      <c r="E16" s="540" t="s">
        <v>139</v>
      </c>
      <c r="F16" s="541">
        <v>0.0135</v>
      </c>
      <c r="G16" s="542">
        <v>0</v>
      </c>
      <c r="H16" s="545">
        <v>0</v>
      </c>
      <c r="I16" s="544">
        <v>156875000</v>
      </c>
      <c r="J16" s="538" t="s">
        <v>145</v>
      </c>
      <c r="K16" s="541">
        <v>0.014</v>
      </c>
      <c r="L16" s="542">
        <v>0</v>
      </c>
      <c r="M16" s="545">
        <v>0</v>
      </c>
    </row>
    <row r="17" spans="1:13" ht="12">
      <c r="A17" s="293"/>
      <c r="B17" s="538" t="s">
        <v>499</v>
      </c>
      <c r="C17" s="248" t="s">
        <v>488</v>
      </c>
      <c r="D17" s="544">
        <v>250000000</v>
      </c>
      <c r="E17" s="540" t="s">
        <v>139</v>
      </c>
      <c r="F17" s="541">
        <v>0.013</v>
      </c>
      <c r="G17" s="542">
        <v>0</v>
      </c>
      <c r="H17" s="545">
        <v>0</v>
      </c>
      <c r="I17" s="544">
        <v>156875000</v>
      </c>
      <c r="J17" s="538" t="s">
        <v>145</v>
      </c>
      <c r="K17" s="541">
        <v>0.0135</v>
      </c>
      <c r="L17" s="542">
        <v>0</v>
      </c>
      <c r="M17" s="545">
        <v>0</v>
      </c>
    </row>
    <row r="18" spans="1:13" ht="12.75" thickBot="1">
      <c r="A18" s="293"/>
      <c r="B18" s="546" t="s">
        <v>500</v>
      </c>
      <c r="C18" s="547" t="s">
        <v>488</v>
      </c>
      <c r="D18" s="336">
        <v>250000000</v>
      </c>
      <c r="E18" s="548" t="s">
        <v>139</v>
      </c>
      <c r="F18" s="549">
        <v>0.0125</v>
      </c>
      <c r="G18" s="550">
        <v>0</v>
      </c>
      <c r="H18" s="551">
        <v>0</v>
      </c>
      <c r="I18" s="336">
        <v>156875000</v>
      </c>
      <c r="J18" s="546" t="s">
        <v>145</v>
      </c>
      <c r="K18" s="549">
        <v>0.013</v>
      </c>
      <c r="L18" s="550">
        <v>0</v>
      </c>
      <c r="M18" s="551">
        <v>0</v>
      </c>
    </row>
    <row r="19" spans="2:13" ht="12">
      <c r="B19" s="552" t="s">
        <v>501</v>
      </c>
      <c r="C19" s="553"/>
      <c r="D19" s="554"/>
      <c r="E19" s="552"/>
      <c r="F19" s="555"/>
      <c r="G19" s="556"/>
      <c r="H19" s="557"/>
      <c r="I19" s="558"/>
      <c r="J19" s="559"/>
      <c r="K19" s="555"/>
      <c r="L19" s="556"/>
      <c r="M19" s="558"/>
    </row>
    <row r="20" ht="12">
      <c r="B20" s="5" t="s">
        <v>502</v>
      </c>
    </row>
    <row r="21" ht="12">
      <c r="B21" s="560"/>
    </row>
    <row r="22" spans="2:13" ht="12.75" thickBot="1">
      <c r="B22" s="564" t="s">
        <v>508</v>
      </c>
      <c r="C22" s="564"/>
      <c r="D22" s="75"/>
      <c r="E22" s="75"/>
      <c r="F22" s="75"/>
      <c r="G22" s="75"/>
      <c r="H22" s="75"/>
      <c r="I22" s="75"/>
      <c r="J22" s="75"/>
      <c r="K22" s="75"/>
      <c r="L22" s="75"/>
      <c r="M22" s="75"/>
    </row>
    <row r="23" ht="12"/>
    <row r="24" ht="12.75" thickBot="1"/>
    <row r="25" spans="2:4" ht="12.75" thickBot="1">
      <c r="B25" s="565" t="s">
        <v>394</v>
      </c>
      <c r="C25" s="566" t="s">
        <v>483</v>
      </c>
      <c r="D25" s="567" t="s">
        <v>457</v>
      </c>
    </row>
    <row r="26" spans="2:4" ht="12.75" thickBot="1">
      <c r="B26" s="568"/>
      <c r="C26" s="569"/>
      <c r="D26" s="570"/>
    </row>
    <row r="27" ht="12"/>
    <row r="28" ht="12.75">
      <c r="B28" s="8" t="s">
        <v>542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Header>&amp;CLangton Investors' Report - May 2012</oddHeader>
    <oddFooter>&amp;C&amp;A</oddFooter>
  </headerFooter>
</worksheet>
</file>

<file path=xl/worksheets/sheet13.xml><?xml version="1.0" encoding="utf-8"?>
<worksheet xmlns="http://schemas.openxmlformats.org/spreadsheetml/2006/main" xmlns:r="http://schemas.openxmlformats.org/officeDocument/2006/relationships">
  <dimension ref="A2:C45"/>
  <sheetViews>
    <sheetView view="pageLayout" workbookViewId="0" topLeftCell="A1">
      <selection activeCell="A1" sqref="A1:IV65536"/>
    </sheetView>
  </sheetViews>
  <sheetFormatPr defaultColWidth="9.140625" defaultRowHeight="12"/>
  <cols>
    <col min="1" max="1" width="6.421875" style="104" customWidth="1"/>
    <col min="2" max="2" width="123.7109375" style="104" customWidth="1"/>
    <col min="3" max="3" width="9.421875" style="104" customWidth="1"/>
    <col min="4" max="16384" width="9.140625" style="104" customWidth="1"/>
  </cols>
  <sheetData>
    <row r="1" ht="12.75" thickBot="1"/>
    <row r="2" spans="1:3" ht="12.75" thickBot="1">
      <c r="A2" s="108"/>
      <c r="B2" s="707" t="s">
        <v>172</v>
      </c>
      <c r="C2" s="35"/>
    </row>
    <row r="3" spans="1:3" ht="12">
      <c r="A3" s="108"/>
      <c r="B3" s="708" t="s">
        <v>173</v>
      </c>
      <c r="C3" s="238"/>
    </row>
    <row r="4" spans="1:3" ht="12">
      <c r="A4" s="108"/>
      <c r="B4" s="709" t="s">
        <v>174</v>
      </c>
      <c r="C4" s="241" t="s">
        <v>175</v>
      </c>
    </row>
    <row r="5" spans="1:3" ht="12">
      <c r="A5" s="108"/>
      <c r="B5" s="709"/>
      <c r="C5" s="241"/>
    </row>
    <row r="6" spans="1:3" ht="12">
      <c r="A6" s="108"/>
      <c r="B6" s="710" t="s">
        <v>176</v>
      </c>
      <c r="C6" s="241"/>
    </row>
    <row r="7" spans="1:3" ht="12">
      <c r="A7" s="108"/>
      <c r="B7" s="709" t="s">
        <v>296</v>
      </c>
      <c r="C7" s="241" t="s">
        <v>175</v>
      </c>
    </row>
    <row r="8" spans="1:3" ht="12">
      <c r="A8" s="108"/>
      <c r="B8" s="709" t="s">
        <v>297</v>
      </c>
      <c r="C8" s="241" t="s">
        <v>175</v>
      </c>
    </row>
    <row r="9" spans="1:3" ht="12">
      <c r="A9" s="108"/>
      <c r="B9" s="709" t="s">
        <v>298</v>
      </c>
      <c r="C9" s="241" t="s">
        <v>175</v>
      </c>
    </row>
    <row r="10" spans="1:3" ht="12">
      <c r="A10" s="108"/>
      <c r="B10" s="709" t="s">
        <v>299</v>
      </c>
      <c r="C10" s="241"/>
    </row>
    <row r="11" spans="1:3" ht="12">
      <c r="A11" s="108"/>
      <c r="B11" s="709"/>
      <c r="C11" s="241" t="s">
        <v>175</v>
      </c>
    </row>
    <row r="12" spans="1:3" ht="12">
      <c r="A12" s="108"/>
      <c r="B12" s="710" t="s">
        <v>177</v>
      </c>
      <c r="C12" s="241"/>
    </row>
    <row r="13" spans="1:3" ht="12">
      <c r="A13" s="108"/>
      <c r="B13" s="709" t="s">
        <v>178</v>
      </c>
      <c r="C13" s="241"/>
    </row>
    <row r="14" spans="1:3" ht="12">
      <c r="A14" s="108"/>
      <c r="B14" s="711" t="s">
        <v>179</v>
      </c>
      <c r="C14" s="241" t="s">
        <v>175</v>
      </c>
    </row>
    <row r="15" spans="1:3" ht="12">
      <c r="A15" s="108"/>
      <c r="B15" s="709"/>
      <c r="C15" s="241"/>
    </row>
    <row r="16" spans="1:3" ht="12">
      <c r="A16" s="108"/>
      <c r="B16" s="709"/>
      <c r="C16" s="241"/>
    </row>
    <row r="17" spans="1:3" ht="12.75" thickBot="1">
      <c r="A17" s="108"/>
      <c r="B17" s="712" t="s">
        <v>388</v>
      </c>
      <c r="C17" s="713"/>
    </row>
    <row r="18" spans="1:3" ht="12">
      <c r="A18" s="108"/>
      <c r="B18" s="108"/>
      <c r="C18" s="29"/>
    </row>
    <row r="19" spans="1:3" ht="12">
      <c r="A19" s="714"/>
      <c r="B19" s="513"/>
      <c r="C19" s="715"/>
    </row>
    <row r="20" spans="1:3" ht="12">
      <c r="A20" s="108"/>
      <c r="B20" s="716" t="s">
        <v>180</v>
      </c>
      <c r="C20" s="717"/>
    </row>
    <row r="21" spans="1:3" ht="12">
      <c r="A21" s="718">
        <v>1</v>
      </c>
      <c r="B21" s="303" t="s">
        <v>181</v>
      </c>
      <c r="C21" s="108"/>
    </row>
    <row r="22" spans="1:3" ht="12">
      <c r="A22" s="714"/>
      <c r="B22" s="719" t="s">
        <v>182</v>
      </c>
      <c r="C22" s="108"/>
    </row>
    <row r="23" spans="1:3" ht="12">
      <c r="A23" s="720">
        <v>2</v>
      </c>
      <c r="B23" s="303" t="s">
        <v>183</v>
      </c>
      <c r="C23" s="108"/>
    </row>
    <row r="24" spans="1:3" ht="12">
      <c r="A24" s="721"/>
      <c r="B24" s="719" t="s">
        <v>184</v>
      </c>
      <c r="C24" s="108"/>
    </row>
    <row r="25" spans="1:3" ht="12">
      <c r="A25" s="718">
        <v>3</v>
      </c>
      <c r="B25" s="303" t="s">
        <v>300</v>
      </c>
      <c r="C25" s="108"/>
    </row>
    <row r="26" spans="1:3" ht="12">
      <c r="A26" s="721"/>
      <c r="B26" s="719" t="s">
        <v>301</v>
      </c>
      <c r="C26" s="108"/>
    </row>
    <row r="27" spans="1:3" ht="12">
      <c r="A27" s="718">
        <v>4</v>
      </c>
      <c r="B27" s="303" t="s">
        <v>91</v>
      </c>
      <c r="C27" s="108"/>
    </row>
    <row r="28" spans="1:3" ht="12">
      <c r="A28" s="714"/>
      <c r="B28" s="719" t="s">
        <v>185</v>
      </c>
      <c r="C28" s="108"/>
    </row>
    <row r="29" spans="1:3" ht="24">
      <c r="A29" s="721"/>
      <c r="B29" s="719" t="s">
        <v>186</v>
      </c>
      <c r="C29" s="108"/>
    </row>
    <row r="30" spans="1:3" ht="12">
      <c r="A30" s="718">
        <v>5</v>
      </c>
      <c r="B30" s="303" t="s">
        <v>187</v>
      </c>
      <c r="C30" s="108"/>
    </row>
    <row r="31" spans="1:3" ht="12">
      <c r="A31" s="714"/>
      <c r="B31" s="719" t="s">
        <v>188</v>
      </c>
      <c r="C31" s="108"/>
    </row>
    <row r="32" spans="1:3" ht="12">
      <c r="A32" s="718">
        <v>6</v>
      </c>
      <c r="B32" s="722" t="s">
        <v>189</v>
      </c>
      <c r="C32" s="108"/>
    </row>
    <row r="33" spans="1:3" ht="12">
      <c r="A33" s="718"/>
      <c r="B33" s="719" t="s">
        <v>190</v>
      </c>
      <c r="C33" s="108"/>
    </row>
    <row r="34" spans="1:3" ht="12">
      <c r="A34" s="718"/>
      <c r="B34" s="719" t="s">
        <v>191</v>
      </c>
      <c r="C34" s="108"/>
    </row>
    <row r="35" spans="1:3" ht="12">
      <c r="A35" s="718">
        <v>7</v>
      </c>
      <c r="B35" s="722" t="s">
        <v>58</v>
      </c>
      <c r="C35" s="108"/>
    </row>
    <row r="36" spans="1:3" ht="24">
      <c r="A36" s="718"/>
      <c r="B36" s="719" t="s">
        <v>192</v>
      </c>
      <c r="C36" s="108"/>
    </row>
    <row r="37" spans="1:3" ht="12">
      <c r="A37" s="718">
        <v>8</v>
      </c>
      <c r="B37" s="722" t="s">
        <v>193</v>
      </c>
      <c r="C37" s="108"/>
    </row>
    <row r="38" spans="1:3" ht="36">
      <c r="A38" s="714"/>
      <c r="B38" s="719" t="s">
        <v>387</v>
      </c>
      <c r="C38" s="108"/>
    </row>
    <row r="39" spans="1:2" ht="12">
      <c r="A39" s="47">
        <v>9</v>
      </c>
      <c r="B39" s="48" t="s">
        <v>200</v>
      </c>
    </row>
    <row r="40" spans="1:2" ht="22.5" customHeight="1">
      <c r="A40" s="714"/>
      <c r="B40" s="719" t="s">
        <v>524</v>
      </c>
    </row>
    <row r="41" spans="1:2" ht="10.5" customHeight="1">
      <c r="A41" s="561">
        <v>10</v>
      </c>
      <c r="B41" s="48" t="s">
        <v>504</v>
      </c>
    </row>
    <row r="42" spans="1:2" ht="12" customHeight="1">
      <c r="A42"/>
      <c r="B42" s="828" t="s">
        <v>505</v>
      </c>
    </row>
    <row r="43" spans="1:2" ht="12">
      <c r="A43"/>
      <c r="B43" s="828"/>
    </row>
    <row r="44" spans="1:2" ht="12">
      <c r="A44"/>
      <c r="B44" s="828"/>
    </row>
    <row r="45" spans="1:2" ht="12">
      <c r="A45"/>
      <c r="B45" s="828"/>
    </row>
  </sheetData>
  <sheetProtection/>
  <mergeCells count="1">
    <mergeCell ref="B42:B45"/>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May 2012</oddHeader>
    <oddFooter>&amp;C&amp;A</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G29"/>
  <sheetViews>
    <sheetView view="pageLayout" zoomScale="66" zoomScalePageLayoutView="66" workbookViewId="0" topLeftCell="A1">
      <selection activeCell="B29" sqref="B29:G29"/>
    </sheetView>
  </sheetViews>
  <sheetFormatPr defaultColWidth="9.140625" defaultRowHeight="12"/>
  <cols>
    <col min="1" max="1" width="9.140625" style="104" customWidth="1"/>
    <col min="2" max="2" width="36.421875" style="104" customWidth="1"/>
    <col min="3" max="3" width="32.8515625" style="104" customWidth="1"/>
    <col min="4" max="4" width="34.00390625" style="104" customWidth="1"/>
    <col min="5" max="5" width="44.7109375" style="104" customWidth="1"/>
    <col min="6" max="6" width="87.8515625" style="104" customWidth="1"/>
    <col min="7" max="7" width="83.421875" style="104" customWidth="1"/>
    <col min="8" max="16384" width="9.140625" style="104" customWidth="1"/>
  </cols>
  <sheetData>
    <row r="1" spans="2:7" ht="12.75" thickBot="1">
      <c r="B1" s="58" t="s">
        <v>350</v>
      </c>
      <c r="C1" s="59"/>
      <c r="D1" s="60"/>
      <c r="E1" s="60"/>
      <c r="F1" s="61"/>
      <c r="G1" s="62"/>
    </row>
    <row r="2" spans="2:7" ht="13.5" thickBot="1" thickTop="1">
      <c r="B2" s="206"/>
      <c r="C2" s="207"/>
      <c r="D2" s="208"/>
      <c r="E2" s="208"/>
      <c r="F2" s="209"/>
      <c r="G2" s="210"/>
    </row>
    <row r="3" spans="2:7" ht="12.75" thickBot="1">
      <c r="B3" s="63"/>
      <c r="C3" s="63"/>
      <c r="D3" s="64" t="s">
        <v>351</v>
      </c>
      <c r="E3" s="65" t="s">
        <v>352</v>
      </c>
      <c r="F3" s="64" t="s">
        <v>353</v>
      </c>
      <c r="G3" s="65" t="s">
        <v>354</v>
      </c>
    </row>
    <row r="4" spans="2:7" ht="12">
      <c r="B4" s="787" t="s">
        <v>355</v>
      </c>
      <c r="C4" s="238" t="s">
        <v>396</v>
      </c>
      <c r="D4" s="238"/>
      <c r="E4" s="238"/>
      <c r="F4" s="239"/>
      <c r="G4" s="240"/>
    </row>
    <row r="5" spans="2:7" ht="12">
      <c r="B5" s="788"/>
      <c r="C5" s="241" t="s">
        <v>397</v>
      </c>
      <c r="D5" s="241"/>
      <c r="E5" s="241"/>
      <c r="F5" s="242"/>
      <c r="G5" s="243"/>
    </row>
    <row r="6" spans="2:7" ht="12">
      <c r="B6" s="788"/>
      <c r="C6" s="241" t="s">
        <v>398</v>
      </c>
      <c r="D6" s="241"/>
      <c r="E6" s="241"/>
      <c r="F6" s="242"/>
      <c r="G6" s="243"/>
    </row>
    <row r="7" spans="2:7" ht="12">
      <c r="B7" s="244" t="s">
        <v>325</v>
      </c>
      <c r="C7" s="245" t="s">
        <v>382</v>
      </c>
      <c r="D7" s="245"/>
      <c r="E7" s="245"/>
      <c r="F7" s="246"/>
      <c r="G7" s="247"/>
    </row>
    <row r="8" spans="2:7" ht="12">
      <c r="B8" s="248" t="s">
        <v>356</v>
      </c>
      <c r="C8" s="241" t="s">
        <v>383</v>
      </c>
      <c r="D8" s="241"/>
      <c r="E8" s="241"/>
      <c r="F8" s="242"/>
      <c r="G8" s="249"/>
    </row>
    <row r="9" spans="2:7" ht="24">
      <c r="B9" s="250" t="s">
        <v>321</v>
      </c>
      <c r="C9" s="251" t="s">
        <v>357</v>
      </c>
      <c r="D9" s="251" t="str">
        <f>VLOOKUP(C9,'[3]Ratings'!$A$14:$C$19,2,FALSE)</f>
        <v>A+ / A2 / A</v>
      </c>
      <c r="E9" s="251" t="str">
        <f>VLOOKUP(C9,'[3]Ratings'!$A$13:$C$19,3,FALSE)</f>
        <v>F1 / P-1 / A-1</v>
      </c>
      <c r="F9" s="246" t="s">
        <v>140</v>
      </c>
      <c r="G9" s="247" t="s">
        <v>399</v>
      </c>
    </row>
    <row r="10" spans="2:7" ht="24">
      <c r="B10" s="244"/>
      <c r="C10" s="245"/>
      <c r="D10" s="245"/>
      <c r="E10" s="245"/>
      <c r="F10" s="246" t="s">
        <v>358</v>
      </c>
      <c r="G10" s="247" t="s">
        <v>400</v>
      </c>
    </row>
    <row r="11" spans="2:7" ht="24">
      <c r="B11" s="244"/>
      <c r="C11" s="245"/>
      <c r="D11" s="245"/>
      <c r="E11" s="245"/>
      <c r="F11" s="246" t="s">
        <v>401</v>
      </c>
      <c r="G11" s="247" t="s">
        <v>402</v>
      </c>
    </row>
    <row r="12" spans="2:7" ht="12">
      <c r="B12" s="244"/>
      <c r="C12" s="245"/>
      <c r="D12" s="245"/>
      <c r="E12" s="245"/>
      <c r="F12" s="246" t="s">
        <v>403</v>
      </c>
      <c r="G12" s="247" t="s">
        <v>404</v>
      </c>
    </row>
    <row r="13" spans="2:7" ht="12">
      <c r="B13" s="248" t="s">
        <v>359</v>
      </c>
      <c r="C13" s="241" t="s">
        <v>357</v>
      </c>
      <c r="D13" s="241" t="str">
        <f>VLOOKUP(C13,'[3]Ratings'!$A$14:$C$19,2,FALSE)</f>
        <v>A+ / A2 / A</v>
      </c>
      <c r="E13" s="252" t="str">
        <f>VLOOKUP(C13,'[3]Ratings'!$A$13:$C$19,3,FALSE)</f>
        <v>F1 / P-1 / A-1</v>
      </c>
      <c r="F13" s="242"/>
      <c r="G13" s="249"/>
    </row>
    <row r="14" spans="2:7" ht="12">
      <c r="B14" s="244" t="s">
        <v>360</v>
      </c>
      <c r="C14" s="245" t="s">
        <v>357</v>
      </c>
      <c r="D14" s="251" t="str">
        <f>VLOOKUP(C14,'[3]Ratings'!$A$14:$C$19,2,FALSE)</f>
        <v>A+ / A2 / A</v>
      </c>
      <c r="E14" s="251" t="str">
        <f>VLOOKUP(C14,'[3]Ratings'!$A$13:$C$19,3,FALSE)</f>
        <v>F1 / P-1 / A-1</v>
      </c>
      <c r="F14" s="246"/>
      <c r="G14" s="247"/>
    </row>
    <row r="15" spans="2:7" ht="12">
      <c r="B15" s="248" t="s">
        <v>405</v>
      </c>
      <c r="C15" s="241" t="s">
        <v>357</v>
      </c>
      <c r="D15" s="241" t="str">
        <f>VLOOKUP(C15,'[3]Ratings'!$A$14:$C$19,2,FALSE)</f>
        <v>A+ / A2 / A</v>
      </c>
      <c r="E15" s="252" t="str">
        <f>VLOOKUP(C15,'[3]Ratings'!$A$13:$C$19,3,FALSE)</f>
        <v>F1 / P-1 / A-1</v>
      </c>
      <c r="F15" s="242"/>
      <c r="G15" s="249"/>
    </row>
    <row r="16" spans="2:7" ht="36">
      <c r="B16" s="250" t="s">
        <v>361</v>
      </c>
      <c r="C16" s="251" t="s">
        <v>357</v>
      </c>
      <c r="D16" s="251" t="str">
        <f>VLOOKUP(C16,'[3]Ratings'!$A$14:$C$19,2,FALSE)</f>
        <v>A+ / A2 / A</v>
      </c>
      <c r="E16" s="251" t="str">
        <f>VLOOKUP(C16,'[3]Ratings'!$A$13:$C$19,3,FALSE)</f>
        <v>F1 / P-1 / A-1</v>
      </c>
      <c r="F16" s="246" t="s">
        <v>406</v>
      </c>
      <c r="G16" s="247" t="s">
        <v>407</v>
      </c>
    </row>
    <row r="17" spans="2:7" ht="36">
      <c r="B17" s="723" t="s">
        <v>362</v>
      </c>
      <c r="C17" s="252" t="s">
        <v>357</v>
      </c>
      <c r="D17" s="252" t="str">
        <f>VLOOKUP(C17,'[3]Ratings'!$A$14:$C$19,2,FALSE)</f>
        <v>A+ / A2 / A</v>
      </c>
      <c r="E17" s="252" t="str">
        <f>VLOOKUP(C17,'[3]Ratings'!$A$13:$C$19,3,FALSE)</f>
        <v>F1 / P-1 / A-1</v>
      </c>
      <c r="F17" s="242" t="s">
        <v>406</v>
      </c>
      <c r="G17" s="249" t="s">
        <v>408</v>
      </c>
    </row>
    <row r="18" spans="2:7" ht="24">
      <c r="B18" s="723"/>
      <c r="C18" s="252"/>
      <c r="D18" s="252"/>
      <c r="E18" s="252"/>
      <c r="F18" s="242" t="s">
        <v>409</v>
      </c>
      <c r="G18" s="249" t="s">
        <v>410</v>
      </c>
    </row>
    <row r="19" spans="2:7" ht="48">
      <c r="B19" s="250" t="s">
        <v>411</v>
      </c>
      <c r="C19" s="251" t="s">
        <v>357</v>
      </c>
      <c r="D19" s="251" t="str">
        <f>VLOOKUP(C19,'[3]Ratings'!$A$14:$C$19,2,FALSE)</f>
        <v>A+ / A2 / A</v>
      </c>
      <c r="E19" s="251" t="str">
        <f>VLOOKUP(C19,'[3]Ratings'!$A$13:$C$19,3,FALSE)</f>
        <v>F1 / P-1 / A-1</v>
      </c>
      <c r="F19" s="246" t="s">
        <v>412</v>
      </c>
      <c r="G19" s="247" t="s">
        <v>478</v>
      </c>
    </row>
    <row r="20" spans="2:7" ht="24">
      <c r="B20" s="723" t="s">
        <v>363</v>
      </c>
      <c r="C20" s="252" t="s">
        <v>357</v>
      </c>
      <c r="D20" s="252" t="str">
        <f>VLOOKUP(C20,'[3]Ratings'!$A$14:$C$19,2,FALSE)</f>
        <v>A+ / A2 / A</v>
      </c>
      <c r="E20" s="252" t="str">
        <f>VLOOKUP(C20,'[3]Ratings'!$A$13:$C$19,3,FALSE)</f>
        <v>F1 / P-1 / A-1</v>
      </c>
      <c r="F20" s="242" t="s">
        <v>523</v>
      </c>
      <c r="G20" s="249" t="s">
        <v>466</v>
      </c>
    </row>
    <row r="21" spans="2:7" ht="24">
      <c r="B21" s="723"/>
      <c r="C21" s="252"/>
      <c r="D21" s="252"/>
      <c r="E21" s="252"/>
      <c r="F21" s="242" t="s">
        <v>413</v>
      </c>
      <c r="G21" s="249" t="s">
        <v>414</v>
      </c>
    </row>
    <row r="22" spans="2:7" ht="24">
      <c r="B22" s="250" t="s">
        <v>415</v>
      </c>
      <c r="C22" s="251" t="s">
        <v>364</v>
      </c>
      <c r="D22" s="251" t="str">
        <f>VLOOKUP(C22,'[3]Ratings'!$A$14:$C$19,2,FALSE)</f>
        <v>A+ / A2 / A</v>
      </c>
      <c r="E22" s="251" t="str">
        <f>VLOOKUP(C22,'[3]Ratings'!$A$13:$C$19,3,FALSE)</f>
        <v>F1 / P-1 / A-1</v>
      </c>
      <c r="F22" s="246" t="s">
        <v>416</v>
      </c>
      <c r="G22" s="247" t="s">
        <v>465</v>
      </c>
    </row>
    <row r="23" spans="2:7" ht="24">
      <c r="B23" s="250"/>
      <c r="C23" s="251"/>
      <c r="D23" s="251"/>
      <c r="E23" s="251"/>
      <c r="F23" s="246" t="s">
        <v>417</v>
      </c>
      <c r="G23" s="247" t="s">
        <v>418</v>
      </c>
    </row>
    <row r="24" spans="2:7" ht="24">
      <c r="B24" s="250"/>
      <c r="C24" s="251"/>
      <c r="D24" s="251"/>
      <c r="E24" s="251"/>
      <c r="F24" s="246" t="s">
        <v>417</v>
      </c>
      <c r="G24" s="247" t="s">
        <v>418</v>
      </c>
    </row>
    <row r="25" spans="2:7" ht="12">
      <c r="B25" s="248" t="s">
        <v>419</v>
      </c>
      <c r="C25" s="241" t="s">
        <v>365</v>
      </c>
      <c r="D25" s="252" t="str">
        <f>VLOOKUP(C25,'[3]Ratings'!$A$14:$C$19,2,FALSE)</f>
        <v>A / A3- / A-</v>
      </c>
      <c r="E25" s="241" t="str">
        <f>VLOOKUP(C25,'[3]Ratings'!$A$13:$C$19,3,FALSE)</f>
        <v>F1 / P-2 / A-2</v>
      </c>
      <c r="F25" s="242"/>
      <c r="G25" s="242"/>
    </row>
    <row r="26" spans="2:7" ht="12">
      <c r="B26" s="244" t="s">
        <v>420</v>
      </c>
      <c r="C26" s="245" t="s">
        <v>366</v>
      </c>
      <c r="D26" s="245"/>
      <c r="E26" s="245"/>
      <c r="F26" s="246"/>
      <c r="G26" s="246"/>
    </row>
    <row r="27" spans="2:7" ht="12">
      <c r="B27" s="248" t="s">
        <v>367</v>
      </c>
      <c r="C27" s="241" t="s">
        <v>421</v>
      </c>
      <c r="D27" s="241"/>
      <c r="E27" s="241"/>
      <c r="F27" s="242"/>
      <c r="G27" s="242"/>
    </row>
    <row r="28" spans="2:7" ht="48.75" thickBot="1">
      <c r="B28" s="253" t="s">
        <v>422</v>
      </c>
      <c r="C28" s="781" t="s">
        <v>543</v>
      </c>
      <c r="D28" s="255"/>
      <c r="E28" s="255"/>
      <c r="F28" s="254"/>
      <c r="G28" s="254"/>
    </row>
    <row r="29" spans="2:7" ht="12">
      <c r="B29" s="789" t="s">
        <v>467</v>
      </c>
      <c r="C29" s="790"/>
      <c r="D29" s="790"/>
      <c r="E29" s="790"/>
      <c r="F29" s="790"/>
      <c r="G29" s="790"/>
    </row>
  </sheetData>
  <sheetProtection/>
  <mergeCells count="2">
    <mergeCell ref="B4:B6"/>
    <mergeCell ref="B29:G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May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O73"/>
  <sheetViews>
    <sheetView view="pageLayout" workbookViewId="0" topLeftCell="A40">
      <selection activeCell="E68" sqref="E68"/>
    </sheetView>
  </sheetViews>
  <sheetFormatPr defaultColWidth="9.140625" defaultRowHeight="12"/>
  <cols>
    <col min="1" max="1" width="6.421875" style="104" customWidth="1"/>
    <col min="2" max="2" width="32.140625" style="104" customWidth="1"/>
    <col min="3" max="3" width="15.7109375" style="104" customWidth="1"/>
    <col min="4" max="5" width="17.00390625" style="104" customWidth="1"/>
    <col min="6" max="6" width="18.421875" style="104" customWidth="1"/>
    <col min="7" max="8" width="17.00390625" style="104" customWidth="1"/>
    <col min="9" max="9" width="3.28125" style="104" customWidth="1"/>
    <col min="10" max="10" width="50.00390625" style="104" customWidth="1"/>
    <col min="11" max="12" width="17.00390625" style="104" customWidth="1"/>
    <col min="13" max="13" width="10.140625" style="104" customWidth="1"/>
    <col min="14" max="14" width="24.421875" style="104" bestFit="1" customWidth="1"/>
    <col min="15" max="16384" width="9.140625" style="104" customWidth="1"/>
  </cols>
  <sheetData>
    <row r="2" spans="2:14" ht="12.75" thickBot="1">
      <c r="B2" s="100" t="s">
        <v>16</v>
      </c>
      <c r="C2" s="100"/>
      <c r="D2" s="100"/>
      <c r="E2" s="100"/>
      <c r="F2" s="100"/>
      <c r="G2" s="100"/>
      <c r="H2" s="100"/>
      <c r="I2" s="100"/>
      <c r="J2" s="100"/>
      <c r="K2" s="100"/>
      <c r="L2" s="100"/>
      <c r="M2" s="100"/>
      <c r="N2" s="100"/>
    </row>
    <row r="3" ht="12.75" thickBot="1"/>
    <row r="4" spans="2:14" ht="12">
      <c r="B4" s="256" t="s">
        <v>9</v>
      </c>
      <c r="C4" s="257"/>
      <c r="D4" s="258"/>
      <c r="E4" s="258"/>
      <c r="F4" s="259"/>
      <c r="J4" s="665" t="s">
        <v>199</v>
      </c>
      <c r="K4" s="666"/>
      <c r="L4" s="666"/>
      <c r="M4" s="666"/>
      <c r="N4" s="667"/>
    </row>
    <row r="5" spans="2:14" ht="12.75" thickBot="1">
      <c r="B5" s="260"/>
      <c r="C5" s="261"/>
      <c r="D5" s="261"/>
      <c r="E5" s="261"/>
      <c r="F5" s="262"/>
      <c r="J5" s="668"/>
      <c r="K5" s="669"/>
      <c r="L5" s="669"/>
      <c r="M5" s="669"/>
      <c r="N5" s="670"/>
    </row>
    <row r="6" spans="2:14" ht="12">
      <c r="B6" s="725" t="s">
        <v>10</v>
      </c>
      <c r="C6" s="263"/>
      <c r="D6" s="264"/>
      <c r="E6" s="265"/>
      <c r="F6" s="177">
        <v>72499</v>
      </c>
      <c r="J6" s="34" t="s">
        <v>527</v>
      </c>
      <c r="K6" s="16"/>
      <c r="L6" s="16"/>
      <c r="M6" s="671"/>
      <c r="N6" s="672">
        <v>24539993502.22</v>
      </c>
    </row>
    <row r="7" spans="2:14" ht="12.75" thickBot="1">
      <c r="B7" s="730" t="s">
        <v>11</v>
      </c>
      <c r="C7" s="266"/>
      <c r="D7" s="267"/>
      <c r="E7" s="268"/>
      <c r="F7" s="269">
        <v>7496212046.6</v>
      </c>
      <c r="J7" s="33" t="s">
        <v>528</v>
      </c>
      <c r="K7" s="673"/>
      <c r="L7" s="673"/>
      <c r="M7" s="674"/>
      <c r="N7" s="672">
        <v>25172071223.64</v>
      </c>
    </row>
    <row r="8" spans="2:14" ht="12">
      <c r="B8" s="725" t="s">
        <v>12</v>
      </c>
      <c r="C8" s="263"/>
      <c r="D8" s="264"/>
      <c r="E8" s="265"/>
      <c r="F8" s="571">
        <f>'[3]Current Balance'!J24</f>
        <v>237387</v>
      </c>
      <c r="J8" s="675" t="s">
        <v>509</v>
      </c>
      <c r="K8" s="31"/>
      <c r="L8" s="31"/>
      <c r="M8" s="676"/>
      <c r="N8" s="677">
        <v>78282922.19999999</v>
      </c>
    </row>
    <row r="9" spans="2:14" ht="12">
      <c r="B9" s="726" t="s">
        <v>13</v>
      </c>
      <c r="C9" s="270"/>
      <c r="D9" s="271"/>
      <c r="E9" s="272"/>
      <c r="F9" s="572">
        <f>'[3]Current Balance'!H24</f>
        <v>24593378747.45999</v>
      </c>
      <c r="J9" s="30" t="s">
        <v>510</v>
      </c>
      <c r="K9" s="16"/>
      <c r="L9" s="16"/>
      <c r="M9" s="671"/>
      <c r="N9" s="672">
        <v>77508462.85000229</v>
      </c>
    </row>
    <row r="10" spans="2:14" ht="12">
      <c r="B10" s="726" t="s">
        <v>14</v>
      </c>
      <c r="C10" s="270"/>
      <c r="D10" s="271"/>
      <c r="E10" s="272"/>
      <c r="F10" s="573">
        <f>'[3]Loan Purpose'!I7</f>
        <v>246769</v>
      </c>
      <c r="J10" s="30" t="s">
        <v>17</v>
      </c>
      <c r="K10" s="16"/>
      <c r="L10" s="16"/>
      <c r="M10" s="671"/>
      <c r="N10" s="672">
        <v>556043422.7299958</v>
      </c>
    </row>
    <row r="11" spans="2:14" ht="12.75" thickBot="1">
      <c r="B11" s="730" t="s">
        <v>15</v>
      </c>
      <c r="C11" s="266"/>
      <c r="D11" s="267"/>
      <c r="E11" s="268"/>
      <c r="F11" s="273"/>
      <c r="J11" s="34" t="s">
        <v>529</v>
      </c>
      <c r="K11" s="16"/>
      <c r="L11" s="16"/>
      <c r="M11" s="671"/>
      <c r="N11" s="672"/>
    </row>
    <row r="12" spans="2:14" ht="12.75" thickBot="1">
      <c r="B12" s="274" t="s">
        <v>423</v>
      </c>
      <c r="C12" s="275"/>
      <c r="D12" s="275"/>
      <c r="E12" s="276"/>
      <c r="F12" s="277">
        <f>'[3]Balances'!I2</f>
        <v>0.0338</v>
      </c>
      <c r="J12" s="32" t="s">
        <v>530</v>
      </c>
      <c r="K12" s="31"/>
      <c r="L12" s="31"/>
      <c r="M12" s="31"/>
      <c r="N12" s="677">
        <v>20035330584.930138</v>
      </c>
    </row>
    <row r="13" spans="2:14" ht="12">
      <c r="B13" s="270"/>
      <c r="C13" s="278"/>
      <c r="D13" s="278"/>
      <c r="E13" s="278"/>
      <c r="F13" s="204"/>
      <c r="J13" s="34" t="s">
        <v>531</v>
      </c>
      <c r="K13" s="16"/>
      <c r="L13" s="16"/>
      <c r="M13" s="16"/>
      <c r="N13" s="234">
        <v>0.8164359</v>
      </c>
    </row>
    <row r="14" spans="2:14" ht="12">
      <c r="B14" s="270"/>
      <c r="C14" s="270"/>
      <c r="D14" s="271"/>
      <c r="E14" s="271"/>
      <c r="F14" s="204"/>
      <c r="J14" s="34" t="s">
        <v>532</v>
      </c>
      <c r="K14" s="16"/>
      <c r="L14" s="16"/>
      <c r="M14" s="16"/>
      <c r="N14" s="672">
        <v>4504662917.289864</v>
      </c>
    </row>
    <row r="15" spans="2:14" ht="12">
      <c r="B15" s="279"/>
      <c r="C15" s="278"/>
      <c r="D15" s="278"/>
      <c r="E15" s="278"/>
      <c r="F15" s="278"/>
      <c r="J15" s="34" t="s">
        <v>533</v>
      </c>
      <c r="K15" s="16"/>
      <c r="L15" s="16"/>
      <c r="M15" s="16"/>
      <c r="N15" s="234">
        <v>0.1835641</v>
      </c>
    </row>
    <row r="16" spans="2:14" ht="12">
      <c r="B16" s="279"/>
      <c r="C16" s="278"/>
      <c r="D16" s="278"/>
      <c r="E16" s="278"/>
      <c r="F16" s="278"/>
      <c r="J16" s="34" t="s">
        <v>534</v>
      </c>
      <c r="K16" s="17"/>
      <c r="L16" s="17"/>
      <c r="M16" s="17"/>
      <c r="N16" s="672"/>
    </row>
    <row r="17" spans="2:14" ht="12">
      <c r="B17" s="270"/>
      <c r="C17" s="270"/>
      <c r="D17" s="271"/>
      <c r="E17" s="271"/>
      <c r="F17" s="204"/>
      <c r="J17" s="678" t="s">
        <v>521</v>
      </c>
      <c r="K17" s="17"/>
      <c r="L17" s="17"/>
      <c r="M17" s="679"/>
      <c r="N17" s="680">
        <v>1030679727.0932401</v>
      </c>
    </row>
    <row r="18" spans="2:14" ht="12">
      <c r="B18" s="270"/>
      <c r="C18" s="270"/>
      <c r="D18" s="271"/>
      <c r="E18" s="271"/>
      <c r="F18" s="204"/>
      <c r="I18" s="293"/>
      <c r="J18" s="681" t="s">
        <v>522</v>
      </c>
      <c r="K18" s="17"/>
      <c r="L18" s="17"/>
      <c r="M18" s="682"/>
      <c r="N18" s="680">
        <v>236631427.72319996</v>
      </c>
    </row>
    <row r="19" spans="2:14" ht="12">
      <c r="B19" s="270"/>
      <c r="C19" s="270"/>
      <c r="D19" s="271"/>
      <c r="E19" s="271"/>
      <c r="F19" s="204"/>
      <c r="I19" s="293"/>
      <c r="J19" s="681" t="s">
        <v>511</v>
      </c>
      <c r="K19" s="17"/>
      <c r="L19" s="17"/>
      <c r="M19" s="683"/>
      <c r="N19" s="680">
        <v>18288190.089999996</v>
      </c>
    </row>
    <row r="20" spans="2:14" ht="12">
      <c r="B20" s="270"/>
      <c r="C20" s="270"/>
      <c r="D20" s="271"/>
      <c r="E20" s="271"/>
      <c r="F20" s="204"/>
      <c r="I20" s="293"/>
      <c r="J20" s="17" t="s">
        <v>512</v>
      </c>
      <c r="K20" s="17"/>
      <c r="L20" s="17"/>
      <c r="M20" s="683"/>
      <c r="N20" s="680">
        <v>1285599344.90644</v>
      </c>
    </row>
    <row r="21" spans="2:14" ht="12.75" thickBot="1">
      <c r="B21" s="270"/>
      <c r="C21" s="270"/>
      <c r="D21" s="271"/>
      <c r="E21" s="271"/>
      <c r="F21" s="204"/>
      <c r="I21" s="293"/>
      <c r="J21" s="33" t="s">
        <v>513</v>
      </c>
      <c r="K21" s="684"/>
      <c r="L21" s="684"/>
      <c r="M21" s="685"/>
      <c r="N21" s="235">
        <v>0.05238792523682367</v>
      </c>
    </row>
    <row r="22" spans="2:13" ht="12.75" thickBot="1">
      <c r="B22" s="278"/>
      <c r="C22" s="278"/>
      <c r="D22" s="278"/>
      <c r="E22" s="278"/>
      <c r="F22" s="278"/>
      <c r="M22" s="345"/>
    </row>
    <row r="23" spans="2:14" ht="24">
      <c r="B23" s="87" t="s">
        <v>18</v>
      </c>
      <c r="C23" s="88"/>
      <c r="D23" s="280" t="s">
        <v>19</v>
      </c>
      <c r="E23" s="281" t="s">
        <v>20</v>
      </c>
      <c r="F23" s="281" t="s">
        <v>514</v>
      </c>
      <c r="G23" s="281" t="s">
        <v>515</v>
      </c>
      <c r="H23" s="686" t="s">
        <v>516</v>
      </c>
      <c r="I23" s="687"/>
      <c r="M23" s="278"/>
      <c r="N23" s="278"/>
    </row>
    <row r="24" spans="2:14" ht="9" customHeight="1" thickBot="1">
      <c r="B24" s="688"/>
      <c r="C24" s="89"/>
      <c r="D24" s="689"/>
      <c r="E24" s="690" t="s">
        <v>21</v>
      </c>
      <c r="F24" s="690" t="s">
        <v>21</v>
      </c>
      <c r="G24" s="691" t="s">
        <v>22</v>
      </c>
      <c r="H24" s="691" t="s">
        <v>22</v>
      </c>
      <c r="I24" s="692"/>
      <c r="N24" s="278"/>
    </row>
    <row r="25" spans="2:14" ht="15.75" customHeight="1">
      <c r="B25" s="90" t="s">
        <v>23</v>
      </c>
      <c r="C25" s="91"/>
      <c r="D25" s="574">
        <f>'[3]Arrears Input'!J14</f>
        <v>230268</v>
      </c>
      <c r="E25" s="575">
        <f>'[3]Arrears Input'!K14</f>
        <v>23735285617.61999</v>
      </c>
      <c r="F25" s="576">
        <f>'[3]Arrears Input'!L14</f>
        <v>1425663.26</v>
      </c>
      <c r="G25" s="577">
        <f>D25/$D$38</f>
        <v>0.9705465825943285</v>
      </c>
      <c r="H25" s="578">
        <f>E25/$E$38</f>
        <v>0.9657917723322624</v>
      </c>
      <c r="I25" s="664"/>
      <c r="N25" s="278"/>
    </row>
    <row r="26" spans="2:14" ht="12">
      <c r="B26" s="92" t="s">
        <v>425</v>
      </c>
      <c r="C26" s="93"/>
      <c r="D26" s="574">
        <f>'[3]Arrears Input'!J15</f>
        <v>3043</v>
      </c>
      <c r="E26" s="575">
        <f>'[3]Arrears Input'!K15</f>
        <v>361174056.94</v>
      </c>
      <c r="F26" s="576">
        <f>'[3]Arrears Input'!L15</f>
        <v>2373398.66</v>
      </c>
      <c r="G26" s="579">
        <f aca="true" t="shared" si="0" ref="G26:G37">D26/$D$38</f>
        <v>0.012825808409481741</v>
      </c>
      <c r="H26" s="580">
        <f aca="true" t="shared" si="1" ref="H26:H37">E26/$E$38</f>
        <v>0.014696218035546571</v>
      </c>
      <c r="I26" s="664"/>
      <c r="N26" s="278"/>
    </row>
    <row r="27" spans="2:14" ht="12">
      <c r="B27" s="92" t="s">
        <v>426</v>
      </c>
      <c r="C27" s="93"/>
      <c r="D27" s="574">
        <f>'[3]Arrears Input'!J16</f>
        <v>1365</v>
      </c>
      <c r="E27" s="575">
        <f>'[3]Arrears Input'!K16</f>
        <v>169672680.69</v>
      </c>
      <c r="F27" s="576">
        <f>'[3]Arrears Input'!L16</f>
        <v>2016563.69</v>
      </c>
      <c r="G27" s="579">
        <f t="shared" si="0"/>
        <v>0.005753279158377449</v>
      </c>
      <c r="H27" s="580">
        <f t="shared" si="1"/>
        <v>0.00690400282684244</v>
      </c>
      <c r="I27" s="664"/>
      <c r="N27" s="278"/>
    </row>
    <row r="28" spans="2:14" ht="12">
      <c r="B28" s="92" t="s">
        <v>427</v>
      </c>
      <c r="C28" s="93"/>
      <c r="D28" s="574">
        <f>'[3]Arrears Input'!J17</f>
        <v>812</v>
      </c>
      <c r="E28" s="575">
        <f>'[3]Arrears Input'!K17</f>
        <v>97896072.57</v>
      </c>
      <c r="F28" s="576">
        <f>'[3]Arrears Input'!L17</f>
        <v>1634365.77</v>
      </c>
      <c r="G28" s="579">
        <f t="shared" si="0"/>
        <v>0.0034224634993424824</v>
      </c>
      <c r="H28" s="580">
        <f t="shared" si="1"/>
        <v>0.003983403568632877</v>
      </c>
      <c r="I28" s="664"/>
      <c r="N28" s="278"/>
    </row>
    <row r="29" spans="2:14" ht="12">
      <c r="B29" s="92" t="s">
        <v>428</v>
      </c>
      <c r="C29" s="93"/>
      <c r="D29" s="574">
        <f>'[3]Arrears Input'!J18</f>
        <v>450</v>
      </c>
      <c r="E29" s="575">
        <f>'[3]Arrears Input'!K18</f>
        <v>53113339.57</v>
      </c>
      <c r="F29" s="576">
        <f>'[3]Arrears Input'!L18</f>
        <v>1151941.9400000002</v>
      </c>
      <c r="G29" s="579">
        <f t="shared" si="0"/>
        <v>0.0018966854368277304</v>
      </c>
      <c r="H29" s="580">
        <f t="shared" si="1"/>
        <v>0.002161188501549586</v>
      </c>
      <c r="I29" s="664"/>
      <c r="N29" s="278"/>
    </row>
    <row r="30" spans="2:14" ht="12">
      <c r="B30" s="92" t="s">
        <v>429</v>
      </c>
      <c r="C30" s="93"/>
      <c r="D30" s="574">
        <f>'[3]Arrears Input'!J19</f>
        <v>336</v>
      </c>
      <c r="E30" s="575">
        <f>'[3]Arrears Input'!K19</f>
        <v>40735368.22</v>
      </c>
      <c r="F30" s="576">
        <f>'[3]Arrears Input'!L19</f>
        <v>1080228.66</v>
      </c>
      <c r="G30" s="579">
        <f t="shared" si="0"/>
        <v>0.001416191792831372</v>
      </c>
      <c r="H30" s="580">
        <f t="shared" si="1"/>
        <v>0.0016575272825280645</v>
      </c>
      <c r="I30" s="664"/>
      <c r="N30" s="278"/>
    </row>
    <row r="31" spans="2:9" ht="12">
      <c r="B31" s="92" t="s">
        <v>430</v>
      </c>
      <c r="C31" s="93"/>
      <c r="D31" s="574">
        <f>'[3]Arrears Input'!J20</f>
        <v>216</v>
      </c>
      <c r="E31" s="575">
        <f>'[3]Arrears Input'!K20</f>
        <v>25543476.63</v>
      </c>
      <c r="F31" s="576">
        <f>'[3]Arrears Input'!L20</f>
        <v>767790.72</v>
      </c>
      <c r="G31" s="579">
        <f t="shared" si="0"/>
        <v>0.0009104090096773105</v>
      </c>
      <c r="H31" s="580">
        <f t="shared" si="1"/>
        <v>0.001039367293212675</v>
      </c>
      <c r="I31" s="664"/>
    </row>
    <row r="32" spans="2:9" ht="12">
      <c r="B32" s="92" t="s">
        <v>431</v>
      </c>
      <c r="C32" s="93"/>
      <c r="D32" s="574">
        <f>'[3]Arrears Input'!J21</f>
        <v>156</v>
      </c>
      <c r="E32" s="575">
        <f>'[3]Arrears Input'!K21</f>
        <v>19315276.8</v>
      </c>
      <c r="F32" s="576">
        <f>'[3]Arrears Input'!L21</f>
        <v>635455.99</v>
      </c>
      <c r="G32" s="579">
        <f t="shared" si="0"/>
        <v>0.0006575176181002799</v>
      </c>
      <c r="H32" s="580">
        <f t="shared" si="1"/>
        <v>0.0007859410547776159</v>
      </c>
      <c r="I32" s="664"/>
    </row>
    <row r="33" spans="2:9" ht="12">
      <c r="B33" s="92" t="s">
        <v>432</v>
      </c>
      <c r="C33" s="93"/>
      <c r="D33" s="574">
        <f>'[3]Arrears Input'!J22</f>
        <v>106</v>
      </c>
      <c r="E33" s="575">
        <f>'[3]Arrears Input'!K22</f>
        <v>13063260.42</v>
      </c>
      <c r="F33" s="576">
        <f>'[3]Arrears Input'!L22</f>
        <v>466100.43</v>
      </c>
      <c r="G33" s="579">
        <f t="shared" si="0"/>
        <v>0.0004467747917860876</v>
      </c>
      <c r="H33" s="580">
        <f t="shared" si="1"/>
        <v>0.0005315457179122321</v>
      </c>
      <c r="I33" s="664"/>
    </row>
    <row r="34" spans="2:9" ht="12">
      <c r="B34" s="92" t="s">
        <v>433</v>
      </c>
      <c r="C34" s="93"/>
      <c r="D34" s="574">
        <f>'[3]Arrears Input'!J23</f>
        <v>140</v>
      </c>
      <c r="E34" s="575">
        <f>'[3]Arrears Input'!K23</f>
        <v>17155380.7</v>
      </c>
      <c r="F34" s="576">
        <f>'[3]Arrears Input'!L23</f>
        <v>639633.82</v>
      </c>
      <c r="G34" s="579">
        <f t="shared" si="0"/>
        <v>0.0005900799136797384</v>
      </c>
      <c r="H34" s="580">
        <f t="shared" si="1"/>
        <v>0.0006980546094203296</v>
      </c>
      <c r="I34" s="664"/>
    </row>
    <row r="35" spans="2:9" ht="12">
      <c r="B35" s="92" t="s">
        <v>434</v>
      </c>
      <c r="C35" s="93"/>
      <c r="D35" s="574">
        <f>'[3]Arrears Input'!J24</f>
        <v>95</v>
      </c>
      <c r="E35" s="575">
        <f>'[3]Arrears Input'!K24</f>
        <v>10760417.56</v>
      </c>
      <c r="F35" s="576">
        <f>'[3]Arrears Input'!L24</f>
        <v>447031.51</v>
      </c>
      <c r="G35" s="579">
        <f t="shared" si="0"/>
        <v>0.0004004113699969653</v>
      </c>
      <c r="H35" s="580">
        <f t="shared" si="1"/>
        <v>0.0004378427508195989</v>
      </c>
      <c r="I35" s="664"/>
    </row>
    <row r="36" spans="2:9" ht="12">
      <c r="B36" s="92" t="s">
        <v>435</v>
      </c>
      <c r="C36" s="93"/>
      <c r="D36" s="574">
        <f>'[3]Arrears Input'!J25</f>
        <v>51</v>
      </c>
      <c r="E36" s="575">
        <f>'[3]Arrears Input'!K25</f>
        <v>5564097.9399999995</v>
      </c>
      <c r="F36" s="576">
        <f>'[3]Arrears Input'!L25</f>
        <v>279959.32</v>
      </c>
      <c r="G36" s="579">
        <f t="shared" si="0"/>
        <v>0.0002149576828404761</v>
      </c>
      <c r="H36" s="580">
        <f t="shared" si="1"/>
        <v>0.00022640384857697504</v>
      </c>
      <c r="I36" s="664"/>
    </row>
    <row r="37" spans="2:9" ht="12.75" thickBot="1">
      <c r="B37" s="94" t="s">
        <v>24</v>
      </c>
      <c r="C37" s="95"/>
      <c r="D37" s="574">
        <f>'[3]Arrears Input'!J26</f>
        <v>218</v>
      </c>
      <c r="E37" s="575">
        <f>'[3]Arrears Input'!K26</f>
        <v>26707515.4</v>
      </c>
      <c r="F37" s="576">
        <f>'[3]Arrears Input'!L26</f>
        <v>1874596.6199999999</v>
      </c>
      <c r="G37" s="581">
        <f t="shared" si="0"/>
        <v>0.0009188387227298783</v>
      </c>
      <c r="H37" s="582">
        <f t="shared" si="1"/>
        <v>0.001086732177918642</v>
      </c>
      <c r="I37" s="664"/>
    </row>
    <row r="38" spans="2:9" ht="12.75" thickBot="1">
      <c r="B38" s="282" t="s">
        <v>25</v>
      </c>
      <c r="C38" s="283"/>
      <c r="D38" s="583">
        <f>SUM(D25:D37)</f>
        <v>237256</v>
      </c>
      <c r="E38" s="583">
        <f>SUM(E25:E37)</f>
        <v>24575986561.05999</v>
      </c>
      <c r="F38" s="583">
        <f>SUM(F25:F37)</f>
        <v>14792730.389999999</v>
      </c>
      <c r="G38" s="582">
        <v>0.9999999999999999</v>
      </c>
      <c r="H38" s="582">
        <v>1</v>
      </c>
      <c r="I38" s="664"/>
    </row>
    <row r="39" spans="2:9" ht="12" customHeight="1">
      <c r="B39" s="791" t="s">
        <v>26</v>
      </c>
      <c r="C39" s="791"/>
      <c r="D39" s="791"/>
      <c r="E39" s="791"/>
      <c r="F39" s="791"/>
      <c r="G39" s="791"/>
      <c r="H39" s="791"/>
      <c r="I39" s="724"/>
    </row>
    <row r="40" spans="2:9" ht="12">
      <c r="B40" s="792"/>
      <c r="C40" s="792"/>
      <c r="D40" s="792"/>
      <c r="E40" s="792"/>
      <c r="F40" s="792"/>
      <c r="G40" s="792"/>
      <c r="H40" s="792"/>
      <c r="I40" s="724"/>
    </row>
    <row r="41" spans="2:9" ht="12">
      <c r="B41" s="270"/>
      <c r="C41" s="270"/>
      <c r="D41" s="284"/>
      <c r="E41" s="284"/>
      <c r="F41" s="284"/>
      <c r="G41" s="18"/>
      <c r="H41" s="18"/>
      <c r="I41" s="18"/>
    </row>
    <row r="42" spans="7:9" ht="12.75" thickBot="1">
      <c r="G42" s="18"/>
      <c r="H42" s="18"/>
      <c r="I42" s="18"/>
    </row>
    <row r="43" spans="2:14" ht="12">
      <c r="B43" s="256" t="s">
        <v>368</v>
      </c>
      <c r="C43" s="285"/>
      <c r="D43" s="732" t="s">
        <v>19</v>
      </c>
      <c r="E43" s="96" t="s">
        <v>369</v>
      </c>
      <c r="G43" s="18"/>
      <c r="H43" s="18"/>
      <c r="I43" s="18"/>
      <c r="M43" s="286"/>
      <c r="N43" s="152"/>
    </row>
    <row r="44" spans="2:15" ht="12.75" thickBot="1">
      <c r="B44" s="733"/>
      <c r="C44" s="287"/>
      <c r="D44" s="734"/>
      <c r="E44" s="98" t="s">
        <v>21</v>
      </c>
      <c r="G44" s="18"/>
      <c r="H44" s="18"/>
      <c r="I44" s="18"/>
      <c r="M44" s="286"/>
      <c r="N44" s="152"/>
      <c r="O44" s="288"/>
    </row>
    <row r="45" spans="2:15" ht="12">
      <c r="B45" s="725"/>
      <c r="C45" s="289"/>
      <c r="D45" s="290"/>
      <c r="E45" s="291"/>
      <c r="G45" s="292"/>
      <c r="H45" s="292"/>
      <c r="I45" s="292"/>
      <c r="M45" s="286"/>
      <c r="N45" s="152"/>
      <c r="O45" s="288"/>
    </row>
    <row r="46" spans="2:15" ht="12">
      <c r="B46" s="726" t="s">
        <v>370</v>
      </c>
      <c r="C46" s="293"/>
      <c r="D46" s="294">
        <v>9</v>
      </c>
      <c r="E46" s="295">
        <v>853766.76</v>
      </c>
      <c r="G46" s="296"/>
      <c r="H46" s="296"/>
      <c r="I46" s="296"/>
      <c r="M46" s="286"/>
      <c r="N46" s="297"/>
      <c r="O46" s="288"/>
    </row>
    <row r="47" spans="2:15" ht="12">
      <c r="B47" s="726" t="s">
        <v>371</v>
      </c>
      <c r="C47" s="293"/>
      <c r="D47" s="294">
        <v>3944</v>
      </c>
      <c r="E47" s="295">
        <v>425430584.89000076</v>
      </c>
      <c r="G47" s="105"/>
      <c r="H47" s="105"/>
      <c r="I47" s="105"/>
      <c r="M47" s="286"/>
      <c r="N47" s="297"/>
      <c r="O47" s="288"/>
    </row>
    <row r="48" spans="2:15" ht="12.75" thickBot="1">
      <c r="B48" s="730"/>
      <c r="C48" s="298"/>
      <c r="D48" s="299"/>
      <c r="E48" s="300"/>
      <c r="G48" s="105"/>
      <c r="H48" s="105"/>
      <c r="I48" s="105"/>
      <c r="M48" s="286"/>
      <c r="N48" s="297"/>
      <c r="O48" s="288"/>
    </row>
    <row r="49" spans="2:15" ht="12">
      <c r="B49" s="270" t="s">
        <v>389</v>
      </c>
      <c r="C49" s="301"/>
      <c r="D49" s="301"/>
      <c r="G49" s="105"/>
      <c r="H49" s="105"/>
      <c r="I49" s="105"/>
      <c r="M49" s="286"/>
      <c r="N49" s="297"/>
      <c r="O49" s="288"/>
    </row>
    <row r="50" spans="2:15" ht="12" customHeight="1" thickBot="1">
      <c r="B50" s="270"/>
      <c r="C50" s="105"/>
      <c r="D50" s="302"/>
      <c r="E50" s="302"/>
      <c r="F50" s="284"/>
      <c r="G50" s="105"/>
      <c r="H50" s="105"/>
      <c r="I50" s="105"/>
      <c r="M50" s="303"/>
      <c r="N50" s="303"/>
      <c r="O50" s="288"/>
    </row>
    <row r="51" spans="2:15" ht="12">
      <c r="B51" s="731" t="s">
        <v>33</v>
      </c>
      <c r="C51" s="285"/>
      <c r="D51" s="732" t="s">
        <v>19</v>
      </c>
      <c r="E51" s="96" t="s">
        <v>34</v>
      </c>
      <c r="F51" s="284"/>
      <c r="G51" s="105"/>
      <c r="H51" s="105"/>
      <c r="I51" s="105"/>
      <c r="O51" s="303"/>
    </row>
    <row r="52" spans="2:9" ht="12.75" thickBot="1">
      <c r="B52" s="733"/>
      <c r="C52" s="287"/>
      <c r="D52" s="734"/>
      <c r="E52" s="98" t="s">
        <v>21</v>
      </c>
      <c r="F52" s="284"/>
      <c r="G52" s="105"/>
      <c r="H52" s="105"/>
      <c r="I52" s="105"/>
    </row>
    <row r="53" spans="2:9" ht="12">
      <c r="B53" s="304"/>
      <c r="C53" s="289"/>
      <c r="D53" s="305"/>
      <c r="E53" s="114"/>
      <c r="F53" s="284"/>
      <c r="G53" s="105"/>
      <c r="H53" s="105"/>
      <c r="I53" s="105"/>
    </row>
    <row r="54" spans="2:9" ht="12">
      <c r="B54" s="726" t="s">
        <v>35</v>
      </c>
      <c r="C54" s="293"/>
      <c r="D54" s="294">
        <v>293</v>
      </c>
      <c r="E54" s="306">
        <v>9823346.5</v>
      </c>
      <c r="F54" s="284"/>
      <c r="G54" s="105"/>
      <c r="H54" s="105"/>
      <c r="I54" s="105"/>
    </row>
    <row r="55" spans="2:9" ht="12">
      <c r="B55" s="726" t="s">
        <v>36</v>
      </c>
      <c r="C55" s="293"/>
      <c r="D55" s="294">
        <v>23</v>
      </c>
      <c r="E55" s="306">
        <v>748089.77</v>
      </c>
      <c r="F55" s="292"/>
      <c r="G55" s="105"/>
      <c r="H55" s="105"/>
      <c r="I55" s="105"/>
    </row>
    <row r="56" spans="2:9" ht="12">
      <c r="B56" s="726" t="s">
        <v>37</v>
      </c>
      <c r="C56" s="293"/>
      <c r="D56" s="294">
        <v>316</v>
      </c>
      <c r="E56" s="306">
        <v>10571436.27</v>
      </c>
      <c r="F56" s="296"/>
      <c r="G56" s="105"/>
      <c r="H56" s="105"/>
      <c r="I56" s="105"/>
    </row>
    <row r="57" spans="2:9" ht="12">
      <c r="B57" s="726" t="s">
        <v>201</v>
      </c>
      <c r="C57" s="293"/>
      <c r="D57" s="584">
        <v>0</v>
      </c>
      <c r="E57" s="306">
        <v>0</v>
      </c>
      <c r="F57" s="105"/>
      <c r="G57" s="105"/>
      <c r="H57" s="105"/>
      <c r="I57" s="105"/>
    </row>
    <row r="58" spans="2:9" ht="12.75" thickBot="1">
      <c r="B58" s="307"/>
      <c r="C58" s="298"/>
      <c r="D58" s="308"/>
      <c r="E58" s="309"/>
      <c r="F58" s="105"/>
      <c r="G58" s="105"/>
      <c r="H58" s="105"/>
      <c r="I58" s="105"/>
    </row>
    <row r="59" spans="6:15" ht="12.75" thickBot="1">
      <c r="F59" s="105"/>
      <c r="G59" s="105"/>
      <c r="H59" s="105"/>
      <c r="I59" s="105"/>
      <c r="O59" s="105"/>
    </row>
    <row r="60" spans="2:15" ht="12" customHeight="1">
      <c r="B60" s="256" t="s">
        <v>27</v>
      </c>
      <c r="C60" s="285"/>
      <c r="D60" s="732" t="s">
        <v>19</v>
      </c>
      <c r="E60" s="96" t="s">
        <v>20</v>
      </c>
      <c r="F60" s="105"/>
      <c r="G60" s="105"/>
      <c r="H60" s="105"/>
      <c r="I60" s="105"/>
      <c r="O60" s="105"/>
    </row>
    <row r="61" spans="2:9" ht="12.75" thickBot="1">
      <c r="B61" s="736"/>
      <c r="C61" s="310"/>
      <c r="D61" s="97"/>
      <c r="E61" s="97" t="s">
        <v>21</v>
      </c>
      <c r="F61" s="105"/>
      <c r="G61" s="105"/>
      <c r="H61" s="105"/>
      <c r="I61" s="105"/>
    </row>
    <row r="62" spans="2:9" ht="12">
      <c r="B62" s="311"/>
      <c r="C62" s="312"/>
      <c r="D62" s="313"/>
      <c r="E62" s="314"/>
      <c r="F62" s="105"/>
      <c r="G62" s="105"/>
      <c r="H62" s="105"/>
      <c r="I62" s="105"/>
    </row>
    <row r="63" spans="2:9" ht="12">
      <c r="B63" s="315" t="s">
        <v>28</v>
      </c>
      <c r="C63" s="293"/>
      <c r="D63" s="295">
        <v>540</v>
      </c>
      <c r="E63" s="295">
        <v>67661530.52</v>
      </c>
      <c r="F63" s="105"/>
      <c r="G63" s="105"/>
      <c r="H63" s="105"/>
      <c r="I63" s="105"/>
    </row>
    <row r="64" spans="2:9" ht="12">
      <c r="B64" s="726"/>
      <c r="C64" s="293"/>
      <c r="D64" s="294"/>
      <c r="E64" s="295"/>
      <c r="F64" s="105"/>
      <c r="G64" s="105"/>
      <c r="H64" s="105"/>
      <c r="I64" s="105"/>
    </row>
    <row r="65" spans="2:9" ht="12">
      <c r="B65" s="726" t="s">
        <v>29</v>
      </c>
      <c r="C65" s="293"/>
      <c r="D65" s="294">
        <v>49</v>
      </c>
      <c r="E65" s="295">
        <v>6855123.67</v>
      </c>
      <c r="F65" s="105"/>
      <c r="G65" s="105"/>
      <c r="H65" s="105"/>
      <c r="I65" s="105"/>
    </row>
    <row r="66" spans="2:9" ht="12">
      <c r="B66" s="726" t="s">
        <v>30</v>
      </c>
      <c r="C66" s="293"/>
      <c r="D66" s="585">
        <v>32</v>
      </c>
      <c r="E66" s="586">
        <v>3843338.12</v>
      </c>
      <c r="F66" s="105"/>
      <c r="G66" s="105"/>
      <c r="H66" s="105"/>
      <c r="I66" s="105"/>
    </row>
    <row r="67" spans="2:9" ht="12">
      <c r="B67" s="726" t="s">
        <v>31</v>
      </c>
      <c r="C67" s="293"/>
      <c r="D67" s="294">
        <v>131</v>
      </c>
      <c r="E67" s="295">
        <v>17392186.4</v>
      </c>
      <c r="F67" s="105"/>
      <c r="G67" s="105"/>
      <c r="H67" s="105"/>
      <c r="I67" s="105"/>
    </row>
    <row r="68" spans="2:15" ht="12">
      <c r="B68" s="726"/>
      <c r="C68" s="293"/>
      <c r="D68" s="294"/>
      <c r="E68" s="295"/>
      <c r="F68" s="105"/>
      <c r="G68" s="105"/>
      <c r="H68" s="105"/>
      <c r="I68" s="105"/>
      <c r="O68" s="105"/>
    </row>
    <row r="69" spans="2:9" ht="12">
      <c r="B69" s="726" t="s">
        <v>32</v>
      </c>
      <c r="C69" s="293"/>
      <c r="D69" s="294">
        <v>409</v>
      </c>
      <c r="E69" s="295">
        <v>50269344.12</v>
      </c>
      <c r="F69" s="105"/>
      <c r="G69" s="105"/>
      <c r="H69" s="105"/>
      <c r="I69" s="105"/>
    </row>
    <row r="70" spans="2:9" ht="12.75" thickBot="1">
      <c r="B70" s="730"/>
      <c r="C70" s="298"/>
      <c r="D70" s="316"/>
      <c r="E70" s="317"/>
      <c r="F70" s="105"/>
      <c r="G70" s="105"/>
      <c r="H70" s="105"/>
      <c r="I70" s="105"/>
    </row>
    <row r="71" spans="2:9" ht="12">
      <c r="B71" s="270"/>
      <c r="C71" s="105"/>
      <c r="D71" s="301"/>
      <c r="E71" s="301"/>
      <c r="F71" s="105"/>
      <c r="G71" s="105"/>
      <c r="H71" s="105"/>
      <c r="I71" s="105"/>
    </row>
    <row r="72" spans="2:9" ht="12">
      <c r="B72" s="270"/>
      <c r="C72" s="105"/>
      <c r="D72" s="301"/>
      <c r="E72" s="301"/>
      <c r="F72" s="105"/>
      <c r="G72" s="105"/>
      <c r="H72" s="105"/>
      <c r="I72" s="105"/>
    </row>
    <row r="73" spans="2:9" ht="12">
      <c r="B73" s="105"/>
      <c r="C73" s="105"/>
      <c r="D73" s="105"/>
      <c r="E73" s="105"/>
      <c r="F73" s="105"/>
      <c r="G73" s="105"/>
      <c r="H73" s="105"/>
      <c r="I73" s="105"/>
    </row>
  </sheetData>
  <sheetProtection/>
  <mergeCells count="1">
    <mergeCell ref="B39:H40"/>
  </mergeCells>
  <conditionalFormatting sqref="D38:F39">
    <cfRule type="cellIs" priority="7" dxfId="3" operator="equal" stopIfTrue="1">
      <formula>" "</formula>
    </cfRule>
  </conditionalFormatting>
  <conditionalFormatting sqref="D38:F38">
    <cfRule type="cellIs" priority="2" dxfId="3" operator="equal" stopIfTrue="1">
      <formula>" "</formula>
    </cfRule>
  </conditionalFormatting>
  <conditionalFormatting sqref="D38:F38">
    <cfRule type="cellIs" priority="1" dxfId="3"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&amp;CLangton Investors' Report - May 2012
</oddHeader>
    <oddFooter>&amp;CPage 3</oddFooter>
  </headerFooter>
</worksheet>
</file>

<file path=xl/worksheets/sheet4.xml><?xml version="1.0" encoding="utf-8"?>
<worksheet xmlns="http://schemas.openxmlformats.org/spreadsheetml/2006/main" xmlns:r="http://schemas.openxmlformats.org/officeDocument/2006/relationships">
  <dimension ref="B2:M56"/>
  <sheetViews>
    <sheetView view="pageLayout" workbookViewId="0" topLeftCell="F1">
      <selection activeCell="J2" sqref="J2"/>
    </sheetView>
  </sheetViews>
  <sheetFormatPr defaultColWidth="9.140625" defaultRowHeight="12"/>
  <cols>
    <col min="1" max="1" width="6.421875" style="104" customWidth="1"/>
    <col min="2" max="2" width="47.421875" style="104" customWidth="1"/>
    <col min="3" max="3" width="9.140625" style="104" customWidth="1"/>
    <col min="4" max="7" width="18.140625" style="104" customWidth="1"/>
    <col min="8" max="8" width="6.421875" style="104" customWidth="1"/>
    <col min="9" max="9" width="56.140625" style="104" customWidth="1"/>
    <col min="10" max="10" width="17.7109375" style="104" bestFit="1" customWidth="1"/>
    <col min="11" max="11" width="18.7109375" style="104" bestFit="1" customWidth="1"/>
    <col min="12" max="12" width="12.8515625" style="104" bestFit="1" customWidth="1"/>
    <col min="13" max="16384" width="9.140625" style="104" customWidth="1"/>
  </cols>
  <sheetData>
    <row r="1" ht="12.75" thickBot="1"/>
    <row r="2" spans="2:11" ht="24" customHeight="1">
      <c r="B2" s="731" t="s">
        <v>44</v>
      </c>
      <c r="C2" s="285"/>
      <c r="D2" s="330" t="s">
        <v>45</v>
      </c>
      <c r="E2" s="96" t="s">
        <v>22</v>
      </c>
      <c r="F2" s="731" t="s">
        <v>20</v>
      </c>
      <c r="G2" s="96" t="s">
        <v>22</v>
      </c>
      <c r="I2" s="331"/>
      <c r="J2" s="96" t="s">
        <v>39</v>
      </c>
      <c r="K2" s="112" t="s">
        <v>20</v>
      </c>
    </row>
    <row r="3" spans="2:11" ht="12.75" thickBot="1">
      <c r="B3" s="733" t="s">
        <v>46</v>
      </c>
      <c r="C3" s="287"/>
      <c r="D3" s="332" t="s">
        <v>47</v>
      </c>
      <c r="E3" s="97" t="s">
        <v>48</v>
      </c>
      <c r="F3" s="733" t="s">
        <v>21</v>
      </c>
      <c r="G3" s="98" t="s">
        <v>49</v>
      </c>
      <c r="I3" s="333" t="s">
        <v>38</v>
      </c>
      <c r="J3" s="334" t="s">
        <v>40</v>
      </c>
      <c r="K3" s="334" t="s">
        <v>40</v>
      </c>
    </row>
    <row r="4" spans="2:11" ht="12.75" thickBot="1">
      <c r="B4" s="804" t="s">
        <v>50</v>
      </c>
      <c r="C4" s="805"/>
      <c r="D4" s="587">
        <f>'[3]Product Type'!I3</f>
        <v>81273</v>
      </c>
      <c r="E4" s="588">
        <f aca="true" t="shared" si="0" ref="E4:E9">D4/$D$10</f>
        <v>0.3293485000141833</v>
      </c>
      <c r="F4" s="589">
        <f>'[3]Product Type'!G3</f>
        <v>7763318068.400001</v>
      </c>
      <c r="G4" s="588">
        <f aca="true" t="shared" si="1" ref="G4:G9">F4/$F$10</f>
        <v>0.3156669991593487</v>
      </c>
      <c r="I4" s="736"/>
      <c r="J4" s="335"/>
      <c r="K4" s="97" t="s">
        <v>21</v>
      </c>
    </row>
    <row r="5" spans="2:11" ht="12">
      <c r="B5" s="806" t="s">
        <v>51</v>
      </c>
      <c r="C5" s="807"/>
      <c r="D5" s="590">
        <f>'[3]Product Type'!I4</f>
        <v>59042</v>
      </c>
      <c r="E5" s="591">
        <f t="shared" si="0"/>
        <v>0.23926019880941285</v>
      </c>
      <c r="F5" s="592">
        <f>'[3]Product Type'!G4</f>
        <v>6412212836.19</v>
      </c>
      <c r="G5" s="591">
        <f t="shared" si="1"/>
        <v>0.26072923537813003</v>
      </c>
      <c r="I5" s="725" t="s">
        <v>41</v>
      </c>
      <c r="J5" s="214">
        <v>0</v>
      </c>
      <c r="K5" s="215">
        <v>0</v>
      </c>
    </row>
    <row r="6" spans="2:11" ht="12">
      <c r="B6" s="806" t="s">
        <v>52</v>
      </c>
      <c r="C6" s="807"/>
      <c r="D6" s="590">
        <f>'[3]Product Type'!I6</f>
        <v>2575</v>
      </c>
      <c r="E6" s="591">
        <f t="shared" si="0"/>
        <v>0.010434860132350498</v>
      </c>
      <c r="F6" s="592">
        <f>'[3]Product Type'!G6</f>
        <v>142545481.24</v>
      </c>
      <c r="G6" s="591">
        <f t="shared" si="1"/>
        <v>0.005796091814131967</v>
      </c>
      <c r="I6" s="726" t="s">
        <v>506</v>
      </c>
      <c r="J6" s="215">
        <v>5002</v>
      </c>
      <c r="K6" s="215">
        <v>632175329.8599982</v>
      </c>
    </row>
    <row r="7" spans="2:11" ht="12.75" thickBot="1">
      <c r="B7" s="806" t="s">
        <v>53</v>
      </c>
      <c r="C7" s="807"/>
      <c r="D7" s="590">
        <f>'[3]Product Type'!I5</f>
        <v>103625</v>
      </c>
      <c r="E7" s="591">
        <f t="shared" si="0"/>
        <v>0.41992713833585255</v>
      </c>
      <c r="F7" s="592">
        <f>'[3]Product Type'!G5</f>
        <v>10260701844.18</v>
      </c>
      <c r="G7" s="591">
        <f t="shared" si="1"/>
        <v>0.41721399688685407</v>
      </c>
      <c r="I7" s="730" t="s">
        <v>507</v>
      </c>
      <c r="J7" s="216">
        <v>2623</v>
      </c>
      <c r="K7" s="216">
        <v>299108924.56</v>
      </c>
    </row>
    <row r="8" spans="2:11" ht="12.75" customHeight="1">
      <c r="B8" s="806" t="s">
        <v>64</v>
      </c>
      <c r="C8" s="807"/>
      <c r="D8" s="590">
        <f>'[3]Product Type'!I7</f>
        <v>238</v>
      </c>
      <c r="E8" s="591">
        <f t="shared" si="0"/>
        <v>0.0009644647423298712</v>
      </c>
      <c r="F8" s="592">
        <f>'[3]Product Type'!G7</f>
        <v>14604755.72</v>
      </c>
      <c r="G8" s="591">
        <f t="shared" si="1"/>
        <v>0.0005938490953183232</v>
      </c>
      <c r="I8" s="793" t="s">
        <v>544</v>
      </c>
      <c r="J8" s="793"/>
      <c r="K8" s="793"/>
    </row>
    <row r="9" spans="2:11" ht="12.75" thickBot="1">
      <c r="B9" s="799" t="s">
        <v>503</v>
      </c>
      <c r="C9" s="800"/>
      <c r="D9" s="593">
        <f>'[3]Product Type'!I8</f>
        <v>16</v>
      </c>
      <c r="E9" s="594">
        <f t="shared" si="0"/>
        <v>6.483796587091572E-05</v>
      </c>
      <c r="F9" s="336">
        <f>'[3]Product Type'!G8</f>
        <v>-4238.27</v>
      </c>
      <c r="G9" s="594">
        <f t="shared" si="1"/>
        <v>-1.7233378315038262E-07</v>
      </c>
      <c r="I9" s="794"/>
      <c r="J9" s="794"/>
      <c r="K9" s="794"/>
    </row>
    <row r="10" spans="2:11" ht="12.75" thickBot="1">
      <c r="B10" s="808" t="s">
        <v>25</v>
      </c>
      <c r="C10" s="809"/>
      <c r="D10" s="595">
        <f>SUM(D4:D9)</f>
        <v>246769</v>
      </c>
      <c r="E10" s="596">
        <f>SUM(E4:E9)</f>
        <v>0.9999999999999999</v>
      </c>
      <c r="F10" s="597">
        <f>SUM(F4:F9)</f>
        <v>24593378747.460003</v>
      </c>
      <c r="G10" s="598">
        <f>SUM(G4:G8)</f>
        <v>1.000000172333783</v>
      </c>
      <c r="I10" s="86"/>
      <c r="J10" s="86"/>
      <c r="K10" s="86"/>
    </row>
    <row r="11" spans="2:11" ht="12">
      <c r="B11" s="337" t="s">
        <v>202</v>
      </c>
      <c r="C11" s="263"/>
      <c r="D11" s="338"/>
      <c r="E11" s="39"/>
      <c r="F11" s="338"/>
      <c r="G11" s="39"/>
      <c r="I11" s="22"/>
      <c r="J11" s="22"/>
      <c r="K11" s="40"/>
    </row>
    <row r="12" spans="8:13" ht="12.75" thickBot="1">
      <c r="H12" s="129"/>
      <c r="I12" s="278"/>
      <c r="J12" s="278"/>
      <c r="K12" s="278"/>
      <c r="L12" s="278"/>
      <c r="M12" s="278"/>
    </row>
    <row r="13" spans="2:12" ht="24" customHeight="1">
      <c r="B13" s="729" t="s">
        <v>58</v>
      </c>
      <c r="C13" s="285"/>
      <c r="D13" s="339" t="s">
        <v>45</v>
      </c>
      <c r="E13" s="112" t="s">
        <v>22</v>
      </c>
      <c r="F13" s="729" t="s">
        <v>20</v>
      </c>
      <c r="G13" s="112" t="s">
        <v>22</v>
      </c>
      <c r="H13" s="340"/>
      <c r="I13" s="341" t="s">
        <v>384</v>
      </c>
      <c r="J13" s="341" t="s">
        <v>391</v>
      </c>
      <c r="K13" s="341" t="s">
        <v>392</v>
      </c>
      <c r="L13" s="342" t="s">
        <v>393</v>
      </c>
    </row>
    <row r="14" spans="2:12" ht="12.75" thickBot="1">
      <c r="B14" s="733" t="s">
        <v>46</v>
      </c>
      <c r="C14" s="287"/>
      <c r="D14" s="332" t="s">
        <v>47</v>
      </c>
      <c r="E14" s="98" t="s">
        <v>48</v>
      </c>
      <c r="F14" s="733" t="s">
        <v>21</v>
      </c>
      <c r="G14" s="98" t="s">
        <v>49</v>
      </c>
      <c r="H14" s="71"/>
      <c r="I14" s="343"/>
      <c r="J14" s="343" t="s">
        <v>22</v>
      </c>
      <c r="K14" s="343" t="s">
        <v>22</v>
      </c>
      <c r="L14" s="344" t="s">
        <v>22</v>
      </c>
    </row>
    <row r="15" spans="2:12" ht="12.75" thickBot="1">
      <c r="B15" s="725" t="s">
        <v>59</v>
      </c>
      <c r="C15" s="345"/>
      <c r="D15" s="177">
        <f>'[3]Repayment Types'!I4</f>
        <v>145401</v>
      </c>
      <c r="E15" s="599">
        <f>D15/$D$18</f>
        <v>0.5892190672248135</v>
      </c>
      <c r="F15" s="600">
        <f>'[3]Repayment Types'!G4</f>
        <v>11658686589.34</v>
      </c>
      <c r="G15" s="601">
        <f>F15/$F$18</f>
        <v>0.4740579449883074</v>
      </c>
      <c r="H15" s="21"/>
      <c r="I15" s="346"/>
      <c r="J15" s="346"/>
      <c r="K15" s="346"/>
      <c r="L15" s="347"/>
    </row>
    <row r="16" spans="2:12" ht="12.75" thickBot="1">
      <c r="B16" s="726" t="s">
        <v>60</v>
      </c>
      <c r="C16" s="278"/>
      <c r="D16" s="130">
        <f>'[3]Repayment Types'!I3</f>
        <v>101368</v>
      </c>
      <c r="E16" s="602">
        <f>D16/$D$18</f>
        <v>0.4107809327751865</v>
      </c>
      <c r="F16" s="603">
        <f>'[3]Repayment Types'!G3</f>
        <v>12934692158.12</v>
      </c>
      <c r="G16" s="604">
        <f>F16/$F$18</f>
        <v>0.5259420550116927</v>
      </c>
      <c r="H16" s="21"/>
      <c r="I16" s="348" t="s">
        <v>385</v>
      </c>
      <c r="J16" s="349"/>
      <c r="K16" s="349"/>
      <c r="L16" s="350"/>
    </row>
    <row r="17" spans="2:12" ht="12.75" thickBot="1">
      <c r="B17" s="351" t="s">
        <v>64</v>
      </c>
      <c r="C17" s="278"/>
      <c r="D17" s="605">
        <f>'[3]Repayment Types'!I6</f>
        <v>0</v>
      </c>
      <c r="E17" s="606">
        <f>D17/$D$18</f>
        <v>0</v>
      </c>
      <c r="F17" s="603">
        <f>'[3]Repayment Types'!G6</f>
        <v>0</v>
      </c>
      <c r="G17" s="607">
        <f>F17/$F$18</f>
        <v>0</v>
      </c>
      <c r="H17" s="21"/>
      <c r="I17" s="315" t="s">
        <v>42</v>
      </c>
      <c r="J17" s="217">
        <v>0.025168842084993256</v>
      </c>
      <c r="K17" s="73">
        <v>0.021526203202316612</v>
      </c>
      <c r="L17" s="218">
        <v>0.22527653168438289</v>
      </c>
    </row>
    <row r="18" spans="2:12" ht="12.75" thickBot="1">
      <c r="B18" s="727" t="s">
        <v>25</v>
      </c>
      <c r="C18" s="275"/>
      <c r="D18" s="608">
        <f>SUM(D15:D17)</f>
        <v>246769</v>
      </c>
      <c r="E18" s="609">
        <f>SUM(E15:E17)</f>
        <v>1</v>
      </c>
      <c r="F18" s="610">
        <f>SUM(F15:F17)</f>
        <v>24593378747.46</v>
      </c>
      <c r="G18" s="609">
        <f>SUM(G15:G17)</f>
        <v>1</v>
      </c>
      <c r="H18" s="18"/>
      <c r="I18" s="315" t="s">
        <v>43</v>
      </c>
      <c r="J18" s="219">
        <v>0.01826606135683157</v>
      </c>
      <c r="K18" s="20">
        <v>0.019388641446166987</v>
      </c>
      <c r="L18" s="220">
        <v>0.21704354814963922</v>
      </c>
    </row>
    <row r="19" spans="2:12" ht="12" customHeight="1" thickBot="1">
      <c r="B19" s="150" t="s">
        <v>202</v>
      </c>
      <c r="C19" s="278"/>
      <c r="D19" s="352"/>
      <c r="E19" s="353"/>
      <c r="F19" s="352"/>
      <c r="G19" s="353"/>
      <c r="H19" s="18"/>
      <c r="I19" s="348" t="s">
        <v>386</v>
      </c>
      <c r="J19" s="236"/>
      <c r="K19" s="74"/>
      <c r="L19" s="237"/>
    </row>
    <row r="20" spans="8:13" ht="12.75" thickBot="1">
      <c r="H20" s="18"/>
      <c r="I20" s="315" t="s">
        <v>42</v>
      </c>
      <c r="J20" s="217">
        <v>0.022089696862441555</v>
      </c>
      <c r="K20" s="73">
        <v>0.018295129973264997</v>
      </c>
      <c r="L20" s="218">
        <v>0.18912271879924392</v>
      </c>
      <c r="M20" s="278"/>
    </row>
    <row r="21" spans="2:12" ht="12.75" thickBot="1">
      <c r="B21" s="731" t="s">
        <v>61</v>
      </c>
      <c r="C21" s="285"/>
      <c r="D21" s="330" t="s">
        <v>45</v>
      </c>
      <c r="E21" s="96" t="s">
        <v>22</v>
      </c>
      <c r="F21" s="731" t="s">
        <v>20</v>
      </c>
      <c r="G21" s="96" t="s">
        <v>22</v>
      </c>
      <c r="H21" s="340"/>
      <c r="I21" s="354" t="s">
        <v>43</v>
      </c>
      <c r="J21" s="219">
        <v>0.015140179466042828</v>
      </c>
      <c r="K21" s="20">
        <v>0.015919964755812525</v>
      </c>
      <c r="L21" s="220">
        <v>0.18132612001274684</v>
      </c>
    </row>
    <row r="22" spans="2:12" ht="12.75" thickBot="1">
      <c r="B22" s="733" t="s">
        <v>46</v>
      </c>
      <c r="C22" s="287"/>
      <c r="D22" s="355" t="s">
        <v>47</v>
      </c>
      <c r="E22" s="97" t="s">
        <v>48</v>
      </c>
      <c r="F22" s="736" t="s">
        <v>21</v>
      </c>
      <c r="G22" s="97" t="s">
        <v>49</v>
      </c>
      <c r="H22" s="71"/>
      <c r="I22" s="356"/>
      <c r="J22" s="356"/>
      <c r="K22" s="356"/>
      <c r="L22" s="356"/>
    </row>
    <row r="23" spans="2:12" ht="12">
      <c r="B23" s="725" t="s">
        <v>62</v>
      </c>
      <c r="C23" s="289"/>
      <c r="D23" s="611">
        <f>'[3]Loan Purpose'!I3</f>
        <v>105143</v>
      </c>
      <c r="E23" s="604">
        <f>D23/$D$26</f>
        <v>0.4260786403478557</v>
      </c>
      <c r="F23" s="612">
        <f>'[3]Loan Purpose'!G3</f>
        <v>12056343282.92</v>
      </c>
      <c r="G23" s="604">
        <v>0.49621747393860743</v>
      </c>
      <c r="H23" s="71"/>
      <c r="I23" s="270"/>
      <c r="J23" s="357"/>
      <c r="K23" s="72"/>
      <c r="L23" s="357"/>
    </row>
    <row r="24" spans="2:12" ht="12">
      <c r="B24" s="726" t="s">
        <v>63</v>
      </c>
      <c r="C24" s="293"/>
      <c r="D24" s="613">
        <f>'[3]Loan Purpose'!I4+'[3]Loan Purpose'!I5</f>
        <v>141624</v>
      </c>
      <c r="E24" s="604">
        <f>D24/$D$26</f>
        <v>0.5739132549064104</v>
      </c>
      <c r="F24" s="614">
        <f>'[3]Loan Purpose'!G4+'[3]Loan Purpose'!G5</f>
        <v>12536893346.3</v>
      </c>
      <c r="G24" s="604">
        <v>0.5037712681845206</v>
      </c>
      <c r="H24" s="71"/>
      <c r="I24" s="270"/>
      <c r="J24" s="357"/>
      <c r="K24" s="72"/>
      <c r="L24" s="357"/>
    </row>
    <row r="25" spans="2:9" ht="12.75" thickBot="1">
      <c r="B25" s="726" t="s">
        <v>64</v>
      </c>
      <c r="C25" s="293"/>
      <c r="D25" s="615">
        <f>'[3]Loan Purpose'!I6</f>
        <v>2</v>
      </c>
      <c r="E25" s="604">
        <f>D25/$D$26</f>
        <v>8.104745733864465E-06</v>
      </c>
      <c r="F25" s="616">
        <f>'[3]Loan Purpose'!G6</f>
        <v>142118.24</v>
      </c>
      <c r="G25" s="604">
        <v>1.1257876872004297E-05</v>
      </c>
      <c r="H25" s="21"/>
      <c r="I25" s="150"/>
    </row>
    <row r="26" spans="2:8" ht="12.75" thickBot="1">
      <c r="B26" s="727" t="s">
        <v>25</v>
      </c>
      <c r="C26" s="276"/>
      <c r="D26" s="608">
        <f>SUM(D23:D25)</f>
        <v>246769</v>
      </c>
      <c r="E26" s="617">
        <f>SUM(E23:E25)</f>
        <v>1</v>
      </c>
      <c r="F26" s="610">
        <f>SUM(F23:F25)</f>
        <v>24593378747.460003</v>
      </c>
      <c r="G26" s="617">
        <f>SUM(G23:G25)</f>
        <v>0.9999999999999999</v>
      </c>
      <c r="H26" s="18"/>
    </row>
    <row r="27" spans="2:8" ht="12">
      <c r="B27" s="150" t="s">
        <v>202</v>
      </c>
      <c r="C27" s="278"/>
      <c r="D27" s="358"/>
      <c r="E27" s="42"/>
      <c r="F27" s="358"/>
      <c r="G27" s="42"/>
      <c r="H27" s="18"/>
    </row>
    <row r="28" ht="12.75" thickBot="1"/>
    <row r="29" spans="2:10" ht="12" customHeight="1">
      <c r="B29" s="801" t="s">
        <v>65</v>
      </c>
      <c r="C29" s="802"/>
      <c r="D29" s="732" t="s">
        <v>19</v>
      </c>
      <c r="E29" s="96" t="s">
        <v>22</v>
      </c>
      <c r="F29" s="731" t="s">
        <v>20</v>
      </c>
      <c r="G29" s="96" t="s">
        <v>22</v>
      </c>
      <c r="I29" s="795" t="s">
        <v>203</v>
      </c>
      <c r="J29" s="796"/>
    </row>
    <row r="30" spans="2:10" ht="12.75" thickBot="1">
      <c r="B30" s="736" t="s">
        <v>21</v>
      </c>
      <c r="C30" s="310"/>
      <c r="D30" s="734" t="s">
        <v>66</v>
      </c>
      <c r="E30" s="98" t="s">
        <v>48</v>
      </c>
      <c r="F30" s="733" t="s">
        <v>21</v>
      </c>
      <c r="G30" s="98" t="s">
        <v>49</v>
      </c>
      <c r="I30" s="797"/>
      <c r="J30" s="798"/>
    </row>
    <row r="31" spans="2:10" ht="12">
      <c r="B31" s="43" t="s">
        <v>205</v>
      </c>
      <c r="C31" s="359"/>
      <c r="D31" s="618">
        <f>'[3]Current Balance'!J3</f>
        <v>63992</v>
      </c>
      <c r="E31" s="619">
        <f>D31/$D$52</f>
        <v>0.26956825773947185</v>
      </c>
      <c r="F31" s="618">
        <f>'[3]Current Balance'!H3</f>
        <v>1779927853.9</v>
      </c>
      <c r="G31" s="620">
        <f>F31/$F$52</f>
        <v>0.07237427082213466</v>
      </c>
      <c r="I31" s="360" t="s">
        <v>54</v>
      </c>
      <c r="J31" s="361">
        <v>0.0499</v>
      </c>
    </row>
    <row r="32" spans="2:10" ht="12">
      <c r="B32" s="44" t="s">
        <v>206</v>
      </c>
      <c r="C32" s="105"/>
      <c r="D32" s="621">
        <f>'[3]Current Balance'!J4</f>
        <v>71082</v>
      </c>
      <c r="E32" s="622">
        <f aca="true" t="shared" si="2" ref="E32:E51">D32/$D$52</f>
        <v>0.29943509964741116</v>
      </c>
      <c r="F32" s="621">
        <f>'[3]Current Balance'!H4</f>
        <v>5270235153.25</v>
      </c>
      <c r="G32" s="623">
        <f aca="true" t="shared" si="3" ref="G32:G51">F32/$F$52</f>
        <v>0.21429488023455545</v>
      </c>
      <c r="I32" s="362" t="s">
        <v>55</v>
      </c>
      <c r="J32" s="363">
        <v>39874</v>
      </c>
    </row>
    <row r="33" spans="2:11" ht="12">
      <c r="B33" s="44" t="s">
        <v>207</v>
      </c>
      <c r="C33" s="105"/>
      <c r="D33" s="621">
        <f>'[3]Current Balance'!J5</f>
        <v>51861</v>
      </c>
      <c r="E33" s="622">
        <f t="shared" si="2"/>
        <v>0.21846604910968165</v>
      </c>
      <c r="F33" s="621">
        <f>'[3]Current Balance'!H5</f>
        <v>6368813751.68</v>
      </c>
      <c r="G33" s="623">
        <f t="shared" si="3"/>
        <v>0.25896456997954265</v>
      </c>
      <c r="I33" s="362" t="s">
        <v>56</v>
      </c>
      <c r="J33" s="364">
        <v>0.0509</v>
      </c>
      <c r="K33" s="365"/>
    </row>
    <row r="34" spans="2:11" ht="12.75" thickBot="1">
      <c r="B34" s="44" t="s">
        <v>208</v>
      </c>
      <c r="C34" s="105"/>
      <c r="D34" s="621">
        <f>'[3]Current Balance'!J6</f>
        <v>26826</v>
      </c>
      <c r="E34" s="622">
        <f t="shared" si="2"/>
        <v>0.11300534570132316</v>
      </c>
      <c r="F34" s="621">
        <f>'[3]Current Balance'!H6</f>
        <v>4597157938.07</v>
      </c>
      <c r="G34" s="623">
        <f t="shared" si="3"/>
        <v>0.18692665148926702</v>
      </c>
      <c r="I34" s="366" t="s">
        <v>57</v>
      </c>
      <c r="J34" s="367">
        <v>39846</v>
      </c>
      <c r="K34" s="365"/>
    </row>
    <row r="35" spans="2:7" ht="12">
      <c r="B35" s="44" t="s">
        <v>209</v>
      </c>
      <c r="C35" s="105"/>
      <c r="D35" s="621">
        <f>'[3]Current Balance'!J7</f>
        <v>12003</v>
      </c>
      <c r="E35" s="622">
        <f t="shared" si="2"/>
        <v>0.05056300471382173</v>
      </c>
      <c r="F35" s="621">
        <f>'[3]Current Balance'!H7</f>
        <v>2652020797.21</v>
      </c>
      <c r="G35" s="623">
        <f t="shared" si="3"/>
        <v>0.10783474789871648</v>
      </c>
    </row>
    <row r="36" spans="2:7" ht="12.75" thickBot="1">
      <c r="B36" s="44" t="s">
        <v>210</v>
      </c>
      <c r="C36" s="105"/>
      <c r="D36" s="621">
        <f>'[3]Current Balance'!J8</f>
        <v>5268</v>
      </c>
      <c r="E36" s="622">
        <f t="shared" si="2"/>
        <v>0.022191611166576097</v>
      </c>
      <c r="F36" s="621">
        <f>'[3]Current Balance'!H8</f>
        <v>1430149889.38</v>
      </c>
      <c r="G36" s="623">
        <f t="shared" si="3"/>
        <v>0.058151826313320464</v>
      </c>
    </row>
    <row r="37" spans="2:10" ht="12.75" customHeight="1">
      <c r="B37" s="44" t="s">
        <v>211</v>
      </c>
      <c r="C37" s="105"/>
      <c r="D37" s="621">
        <f>'[3]Current Balance'!J9</f>
        <v>2680</v>
      </c>
      <c r="E37" s="622">
        <f t="shared" si="2"/>
        <v>0.011289581990589206</v>
      </c>
      <c r="F37" s="621">
        <f>'[3]Current Balance'!H9</f>
        <v>861288581.0799999</v>
      </c>
      <c r="G37" s="623">
        <f t="shared" si="3"/>
        <v>0.03502115711404453</v>
      </c>
      <c r="I37" s="795" t="s">
        <v>204</v>
      </c>
      <c r="J37" s="796"/>
    </row>
    <row r="38" spans="2:10" ht="12.75" thickBot="1">
      <c r="B38" s="44" t="s">
        <v>212</v>
      </c>
      <c r="C38" s="105"/>
      <c r="D38" s="621">
        <f>'[3]Current Balance'!J10</f>
        <v>1454</v>
      </c>
      <c r="E38" s="622">
        <f t="shared" si="2"/>
        <v>0.006125019482953995</v>
      </c>
      <c r="F38" s="621">
        <f>'[3]Current Balance'!H10</f>
        <v>540654648.21</v>
      </c>
      <c r="G38" s="623">
        <f t="shared" si="3"/>
        <v>0.021983748299157103</v>
      </c>
      <c r="I38" s="797"/>
      <c r="J38" s="798"/>
    </row>
    <row r="39" spans="2:10" ht="12">
      <c r="B39" s="44" t="s">
        <v>213</v>
      </c>
      <c r="C39" s="105"/>
      <c r="D39" s="621">
        <f>'[3]Current Balance'!J11</f>
        <v>860</v>
      </c>
      <c r="E39" s="622">
        <f t="shared" si="2"/>
        <v>0.0036227763104129543</v>
      </c>
      <c r="F39" s="621">
        <f>'[3]Current Balance'!H11</f>
        <v>362645371.39</v>
      </c>
      <c r="G39" s="623">
        <f t="shared" si="3"/>
        <v>0.01474565065312362</v>
      </c>
      <c r="I39" s="360" t="s">
        <v>54</v>
      </c>
      <c r="J39" s="361">
        <v>0.0424</v>
      </c>
    </row>
    <row r="40" spans="2:10" ht="12">
      <c r="B40" s="44" t="s">
        <v>214</v>
      </c>
      <c r="C40" s="105"/>
      <c r="D40" s="621">
        <f>'[3]Current Balance'!J12</f>
        <v>604</v>
      </c>
      <c r="E40" s="622">
        <f t="shared" si="2"/>
        <v>0.002544368478476075</v>
      </c>
      <c r="F40" s="621">
        <f>'[3]Current Balance'!H12</f>
        <v>285493714.03</v>
      </c>
      <c r="G40" s="623">
        <f t="shared" si="3"/>
        <v>0.011608560050313778</v>
      </c>
      <c r="I40" s="362" t="s">
        <v>55</v>
      </c>
      <c r="J40" s="363">
        <v>39874</v>
      </c>
    </row>
    <row r="41" spans="2:10" ht="12" customHeight="1">
      <c r="B41" s="44" t="s">
        <v>215</v>
      </c>
      <c r="C41" s="105"/>
      <c r="D41" s="621">
        <f>'[3]Current Balance'!J13</f>
        <v>363</v>
      </c>
      <c r="E41" s="622">
        <f t="shared" si="2"/>
        <v>0.001529148605441747</v>
      </c>
      <c r="F41" s="621">
        <f>'[3]Current Balance'!H13</f>
        <v>187006768.01</v>
      </c>
      <c r="G41" s="623">
        <f t="shared" si="3"/>
        <v>0.00760394779140764</v>
      </c>
      <c r="I41" s="362" t="s">
        <v>56</v>
      </c>
      <c r="J41" s="364">
        <v>0.0469</v>
      </c>
    </row>
    <row r="42" spans="2:10" ht="12.75" thickBot="1">
      <c r="B42" s="44" t="s">
        <v>216</v>
      </c>
      <c r="C42" s="105"/>
      <c r="D42" s="621">
        <f>'[3]Current Balance'!J14</f>
        <v>151</v>
      </c>
      <c r="E42" s="622">
        <f t="shared" si="2"/>
        <v>0.0006360921196190188</v>
      </c>
      <c r="F42" s="621">
        <f>'[3]Current Balance'!H14</f>
        <v>87081611.23</v>
      </c>
      <c r="G42" s="623">
        <f t="shared" si="3"/>
        <v>0.0035408559403003466</v>
      </c>
      <c r="I42" s="366" t="s">
        <v>57</v>
      </c>
      <c r="J42" s="367">
        <v>39846</v>
      </c>
    </row>
    <row r="43" spans="2:7" ht="12">
      <c r="B43" s="44" t="s">
        <v>217</v>
      </c>
      <c r="C43" s="105"/>
      <c r="D43" s="621">
        <f>'[3]Current Balance'!J15</f>
        <v>85</v>
      </c>
      <c r="E43" s="622">
        <f t="shared" si="2"/>
        <v>0.000358065100447792</v>
      </c>
      <c r="F43" s="621">
        <f>'[3]Current Balance'!H15</f>
        <v>52809173.42</v>
      </c>
      <c r="G43" s="623">
        <f t="shared" si="3"/>
        <v>0.0021472923245836706</v>
      </c>
    </row>
    <row r="44" spans="2:7" ht="12">
      <c r="B44" s="44" t="s">
        <v>218</v>
      </c>
      <c r="C44" s="105"/>
      <c r="D44" s="621">
        <f>'[3]Current Balance'!J16</f>
        <v>59</v>
      </c>
      <c r="E44" s="622">
        <f t="shared" si="2"/>
        <v>0.0002485393050167027</v>
      </c>
      <c r="F44" s="621">
        <f>'[3]Current Balance'!H16</f>
        <v>39591431.3</v>
      </c>
      <c r="G44" s="623">
        <f t="shared" si="3"/>
        <v>0.0016098410757850426</v>
      </c>
    </row>
    <row r="45" spans="2:7" ht="12">
      <c r="B45" s="44" t="s">
        <v>219</v>
      </c>
      <c r="C45" s="105"/>
      <c r="D45" s="621">
        <f>'[3]Current Balance'!J17</f>
        <v>39</v>
      </c>
      <c r="E45" s="622">
        <f t="shared" si="2"/>
        <v>0.00016428869314663399</v>
      </c>
      <c r="F45" s="621">
        <f>'[3]Current Balance'!H17</f>
        <v>28140586.27</v>
      </c>
      <c r="G45" s="623">
        <f t="shared" si="3"/>
        <v>0.0011442342493467419</v>
      </c>
    </row>
    <row r="46" spans="2:7" ht="12">
      <c r="B46" s="44" t="s">
        <v>220</v>
      </c>
      <c r="C46" s="105"/>
      <c r="D46" s="621">
        <f>'[3]Current Balance'!J18</f>
        <v>19</v>
      </c>
      <c r="E46" s="622">
        <f t="shared" si="2"/>
        <v>8.003808127656527E-05</v>
      </c>
      <c r="F46" s="621">
        <f>'[3]Current Balance'!H18</f>
        <v>14592922.21</v>
      </c>
      <c r="G46" s="623">
        <f t="shared" si="3"/>
        <v>0.0005933679288173106</v>
      </c>
    </row>
    <row r="47" spans="2:7" ht="12">
      <c r="B47" s="44" t="s">
        <v>221</v>
      </c>
      <c r="C47" s="105"/>
      <c r="D47" s="621">
        <f>'[3]Current Balance'!J19</f>
        <v>17</v>
      </c>
      <c r="E47" s="622">
        <f t="shared" si="2"/>
        <v>7.16130200895584E-05</v>
      </c>
      <c r="F47" s="621">
        <f>'[3]Current Balance'!H19</f>
        <v>13890811.58</v>
      </c>
      <c r="G47" s="623">
        <f t="shared" si="3"/>
        <v>0.0005648191622078218</v>
      </c>
    </row>
    <row r="48" spans="2:7" ht="12">
      <c r="B48" s="44" t="s">
        <v>222</v>
      </c>
      <c r="C48" s="105"/>
      <c r="D48" s="621">
        <f>'[3]Current Balance'!J20</f>
        <v>10</v>
      </c>
      <c r="E48" s="622">
        <f t="shared" si="2"/>
        <v>4.212530593503435E-05</v>
      </c>
      <c r="F48" s="621">
        <f>'[3]Current Balance'!H20</f>
        <v>8613392.32</v>
      </c>
      <c r="G48" s="623">
        <f t="shared" si="3"/>
        <v>0.0003502321664886974</v>
      </c>
    </row>
    <row r="49" spans="2:7" ht="12">
      <c r="B49" s="44" t="s">
        <v>223</v>
      </c>
      <c r="C49" s="105"/>
      <c r="D49" s="621">
        <f>'[3]Current Balance'!J21</f>
        <v>6</v>
      </c>
      <c r="E49" s="622">
        <f t="shared" si="2"/>
        <v>2.5275183561020612E-05</v>
      </c>
      <c r="F49" s="621">
        <f>'[3]Current Balance'!H21</f>
        <v>5475520.64</v>
      </c>
      <c r="G49" s="623">
        <f t="shared" si="3"/>
        <v>0.00022264206542037306</v>
      </c>
    </row>
    <row r="50" spans="2:7" ht="12">
      <c r="B50" s="44" t="s">
        <v>224</v>
      </c>
      <c r="C50" s="105"/>
      <c r="D50" s="621">
        <f>'[3]Current Balance'!J22</f>
        <v>8</v>
      </c>
      <c r="E50" s="622">
        <f t="shared" si="2"/>
        <v>3.370024474802748E-05</v>
      </c>
      <c r="F50" s="621">
        <f>'[3]Current Balance'!H22</f>
        <v>7788832.28</v>
      </c>
      <c r="G50" s="623">
        <f t="shared" si="3"/>
        <v>0.00031670444146697133</v>
      </c>
    </row>
    <row r="51" spans="2:7" ht="12.75" thickBot="1">
      <c r="B51" s="45" t="s">
        <v>198</v>
      </c>
      <c r="C51" s="99"/>
      <c r="D51" s="624">
        <f>'[3]Current Balance'!J23</f>
        <v>0</v>
      </c>
      <c r="E51" s="625">
        <f t="shared" si="2"/>
        <v>0</v>
      </c>
      <c r="F51" s="624">
        <f>'[3]Current Balance'!H23</f>
        <v>0</v>
      </c>
      <c r="G51" s="626">
        <f t="shared" si="3"/>
        <v>0</v>
      </c>
    </row>
    <row r="52" spans="2:7" ht="12.75" thickBot="1">
      <c r="B52" s="727" t="s">
        <v>25</v>
      </c>
      <c r="C52" s="276"/>
      <c r="D52" s="608">
        <f>SUM(D31:D51)</f>
        <v>237387</v>
      </c>
      <c r="E52" s="609">
        <f>SUM(E31:E51)</f>
        <v>0.9999999999999997</v>
      </c>
      <c r="F52" s="608">
        <f>SUM(F31:F51)</f>
        <v>24593378747.45999</v>
      </c>
      <c r="G52" s="609">
        <f>SUM(G31:G51)</f>
        <v>1</v>
      </c>
    </row>
    <row r="53" spans="2:7" ht="12.75" customHeight="1">
      <c r="B53" s="803" t="s">
        <v>535</v>
      </c>
      <c r="C53" s="803"/>
      <c r="D53" s="803"/>
      <c r="E53" s="803"/>
      <c r="F53" s="803"/>
      <c r="G53" s="803"/>
    </row>
    <row r="56" ht="12">
      <c r="C56" s="627"/>
    </row>
  </sheetData>
  <sheetProtection/>
  <mergeCells count="12">
    <mergeCell ref="B53:G53"/>
    <mergeCell ref="B4:C4"/>
    <mergeCell ref="B5:C5"/>
    <mergeCell ref="B6:C6"/>
    <mergeCell ref="B7:C7"/>
    <mergeCell ref="B8:C8"/>
    <mergeCell ref="B10:C10"/>
    <mergeCell ref="I8:K9"/>
    <mergeCell ref="I37:J38"/>
    <mergeCell ref="B9:C9"/>
    <mergeCell ref="I29:J30"/>
    <mergeCell ref="B29:C29"/>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May 2012
</oddHeader>
    <oddFooter>&amp;CPage 4</oddFooter>
  </headerFooter>
</worksheet>
</file>

<file path=xl/worksheets/sheet5.xml><?xml version="1.0" encoding="utf-8"?>
<worksheet xmlns="http://schemas.openxmlformats.org/spreadsheetml/2006/main" xmlns:r="http://schemas.openxmlformats.org/officeDocument/2006/relationships">
  <dimension ref="B2:M68"/>
  <sheetViews>
    <sheetView view="pageLayout" workbookViewId="0" topLeftCell="A37">
      <selection activeCell="D63" sqref="D63"/>
    </sheetView>
  </sheetViews>
  <sheetFormatPr defaultColWidth="9.140625" defaultRowHeight="12"/>
  <cols>
    <col min="1" max="1" width="6.421875" style="104" customWidth="1"/>
    <col min="2" max="2" width="40.7109375" style="104" customWidth="1"/>
    <col min="3" max="4" width="16.57421875" style="104" customWidth="1"/>
    <col min="5" max="5" width="20.7109375" style="104" bestFit="1" customWidth="1"/>
    <col min="6" max="6" width="16.57421875" style="104" customWidth="1"/>
    <col min="7" max="7" width="4.140625" style="104" customWidth="1"/>
    <col min="8" max="8" width="12.00390625" style="104" bestFit="1" customWidth="1"/>
    <col min="9" max="9" width="40.7109375" style="104" customWidth="1"/>
    <col min="10" max="11" width="16.57421875" style="104" customWidth="1"/>
    <col min="12" max="12" width="18.57421875" style="104" customWidth="1"/>
    <col min="13" max="13" width="16.57421875" style="104" customWidth="1"/>
    <col min="14" max="16384" width="9.140625" style="104" customWidth="1"/>
  </cols>
  <sheetData>
    <row r="1" ht="12.75" thickBot="1"/>
    <row r="2" spans="2:13" ht="12">
      <c r="B2" s="96" t="s">
        <v>109</v>
      </c>
      <c r="C2" s="732" t="s">
        <v>19</v>
      </c>
      <c r="D2" s="96" t="s">
        <v>22</v>
      </c>
      <c r="E2" s="731" t="s">
        <v>20</v>
      </c>
      <c r="F2" s="96" t="s">
        <v>22</v>
      </c>
      <c r="H2" s="801" t="s">
        <v>89</v>
      </c>
      <c r="I2" s="802"/>
      <c r="J2" s="96" t="s">
        <v>19</v>
      </c>
      <c r="K2" s="96" t="s">
        <v>22</v>
      </c>
      <c r="L2" s="731" t="s">
        <v>20</v>
      </c>
      <c r="M2" s="96" t="s">
        <v>22</v>
      </c>
    </row>
    <row r="3" spans="2:13" ht="12.75" thickBot="1">
      <c r="B3" s="97"/>
      <c r="C3" s="737" t="s">
        <v>66</v>
      </c>
      <c r="D3" s="97" t="s">
        <v>48</v>
      </c>
      <c r="E3" s="736" t="s">
        <v>21</v>
      </c>
      <c r="F3" s="97" t="s">
        <v>49</v>
      </c>
      <c r="H3" s="810" t="s">
        <v>90</v>
      </c>
      <c r="I3" s="811"/>
      <c r="J3" s="98" t="s">
        <v>66</v>
      </c>
      <c r="K3" s="98" t="s">
        <v>48</v>
      </c>
      <c r="L3" s="733" t="s">
        <v>21</v>
      </c>
      <c r="M3" s="98" t="s">
        <v>49</v>
      </c>
    </row>
    <row r="4" spans="2:13" ht="12">
      <c r="B4" s="368" t="s">
        <v>110</v>
      </c>
      <c r="C4" s="628">
        <f>'[3]Remaining Term'!K3</f>
        <v>25949</v>
      </c>
      <c r="D4" s="629">
        <f>C4/$C$13</f>
        <v>0.10931095637082064</v>
      </c>
      <c r="E4" s="630">
        <f>'[3]Remaining Term'!I3</f>
        <v>1235868679.14</v>
      </c>
      <c r="F4" s="629">
        <f>E4/$E$13</f>
        <v>0.050252089874704184</v>
      </c>
      <c r="H4" s="725" t="s">
        <v>82</v>
      </c>
      <c r="I4" s="263"/>
      <c r="J4" s="633">
        <f>'[3]Indexed Valuation'!K3</f>
        <v>43850</v>
      </c>
      <c r="K4" s="646">
        <f>J4/$J$13</f>
        <v>0.18471946652512564</v>
      </c>
      <c r="L4" s="633">
        <f>'[3]Indexed Valuation'!I3</f>
        <v>1324042867.57</v>
      </c>
      <c r="M4" s="646">
        <f>L4/$L$13</f>
        <v>0.05383737147978282</v>
      </c>
    </row>
    <row r="5" spans="2:13" ht="12">
      <c r="B5" s="315" t="s">
        <v>111</v>
      </c>
      <c r="C5" s="628">
        <f>'[3]Remaining Term'!K4</f>
        <v>38320</v>
      </c>
      <c r="D5" s="629">
        <f aca="true" t="shared" si="0" ref="D5:D12">C5/$C$13</f>
        <v>0.16142417234305165</v>
      </c>
      <c r="E5" s="630">
        <f>'[3]Remaining Term'!I4</f>
        <v>2735997489.84</v>
      </c>
      <c r="F5" s="629">
        <f aca="true" t="shared" si="1" ref="F5:F12">E5/$E$13</f>
        <v>0.11124935365469345</v>
      </c>
      <c r="H5" s="726" t="s">
        <v>83</v>
      </c>
      <c r="I5" s="270"/>
      <c r="J5" s="637">
        <f>'[3]Indexed Valuation'!K4</f>
        <v>58560</v>
      </c>
      <c r="K5" s="629">
        <f aca="true" t="shared" si="2" ref="K5:K12">J5/$J$13</f>
        <v>0.24668579155556117</v>
      </c>
      <c r="L5" s="637">
        <f>'[3]Indexed Valuation'!I4</f>
        <v>4334689507.22</v>
      </c>
      <c r="M5" s="629">
        <f aca="true" t="shared" si="3" ref="M5:M12">L5/$L$13</f>
        <v>0.17625433055503553</v>
      </c>
    </row>
    <row r="6" spans="2:13" ht="12">
      <c r="B6" s="315" t="s">
        <v>112</v>
      </c>
      <c r="C6" s="628">
        <f>'[3]Remaining Term'!K5</f>
        <v>51466</v>
      </c>
      <c r="D6" s="629">
        <f t="shared" si="0"/>
        <v>0.21680209952524782</v>
      </c>
      <c r="E6" s="630">
        <f>'[3]Remaining Term'!I5</f>
        <v>4827869941.42</v>
      </c>
      <c r="F6" s="629">
        <f t="shared" si="1"/>
        <v>0.19630771318555082</v>
      </c>
      <c r="H6" s="726" t="s">
        <v>84</v>
      </c>
      <c r="I6" s="270"/>
      <c r="J6" s="637">
        <f>'[3]Indexed Valuation'!K5</f>
        <v>63940</v>
      </c>
      <c r="K6" s="629">
        <f t="shared" si="2"/>
        <v>0.26934920614860963</v>
      </c>
      <c r="L6" s="637">
        <f>'[3]Indexed Valuation'!I5</f>
        <v>7783923535.01</v>
      </c>
      <c r="M6" s="629">
        <f t="shared" si="3"/>
        <v>0.31650484526506645</v>
      </c>
    </row>
    <row r="7" spans="2:13" ht="12">
      <c r="B7" s="315" t="s">
        <v>113</v>
      </c>
      <c r="C7" s="628">
        <f>'[3]Remaining Term'!K6</f>
        <v>66227</v>
      </c>
      <c r="D7" s="629">
        <f t="shared" si="0"/>
        <v>0.278983263615952</v>
      </c>
      <c r="E7" s="630">
        <f>'[3]Remaining Term'!I6</f>
        <v>8131000601.45</v>
      </c>
      <c r="F7" s="629">
        <f t="shared" si="1"/>
        <v>0.33061746760964134</v>
      </c>
      <c r="H7" s="726" t="s">
        <v>85</v>
      </c>
      <c r="I7" s="270"/>
      <c r="J7" s="637">
        <f>'[3]Indexed Valuation'!K6</f>
        <v>13458</v>
      </c>
      <c r="K7" s="629">
        <f t="shared" si="2"/>
        <v>0.056692236727369234</v>
      </c>
      <c r="L7" s="637">
        <f>'[3]Indexed Valuation'!I6</f>
        <v>1968511566.3100002</v>
      </c>
      <c r="M7" s="629">
        <f t="shared" si="3"/>
        <v>0.0800423393029438</v>
      </c>
    </row>
    <row r="8" spans="2:13" ht="12">
      <c r="B8" s="315" t="s">
        <v>114</v>
      </c>
      <c r="C8" s="628">
        <f>'[3]Remaining Term'!K7</f>
        <v>34402</v>
      </c>
      <c r="D8" s="629">
        <f t="shared" si="0"/>
        <v>0.14491947747770517</v>
      </c>
      <c r="E8" s="630">
        <f>'[3]Remaining Term'!I7</f>
        <v>4890685572.63</v>
      </c>
      <c r="F8" s="629">
        <f t="shared" si="1"/>
        <v>0.19886188160035181</v>
      </c>
      <c r="H8" s="726" t="s">
        <v>86</v>
      </c>
      <c r="I8" s="270"/>
      <c r="J8" s="637">
        <f>'[3]Indexed Valuation'!K7</f>
        <v>14451</v>
      </c>
      <c r="K8" s="629">
        <f t="shared" si="2"/>
        <v>0.060875279606718145</v>
      </c>
      <c r="L8" s="637">
        <f>'[3]Indexed Valuation'!I7</f>
        <v>2167994933.15</v>
      </c>
      <c r="M8" s="629">
        <f t="shared" si="3"/>
        <v>0.08815360245586061</v>
      </c>
    </row>
    <row r="9" spans="2:13" ht="12">
      <c r="B9" s="315" t="s">
        <v>115</v>
      </c>
      <c r="C9" s="628">
        <f>'[3]Remaining Term'!K8</f>
        <v>12415</v>
      </c>
      <c r="D9" s="629">
        <f t="shared" si="0"/>
        <v>0.052298567318345146</v>
      </c>
      <c r="E9" s="630">
        <f>'[3]Remaining Term'!I8</f>
        <v>1652310281.8600001</v>
      </c>
      <c r="F9" s="629">
        <f t="shared" si="1"/>
        <v>0.0671851679603255</v>
      </c>
      <c r="H9" s="726" t="s">
        <v>87</v>
      </c>
      <c r="I9" s="270"/>
      <c r="J9" s="637">
        <f>'[3]Indexed Valuation'!K8</f>
        <v>10318</v>
      </c>
      <c r="K9" s="629">
        <f t="shared" si="2"/>
        <v>0.04346489066376845</v>
      </c>
      <c r="L9" s="637">
        <f>'[3]Indexed Valuation'!I8</f>
        <v>1567554314.81</v>
      </c>
      <c r="M9" s="629">
        <f t="shared" si="3"/>
        <v>0.06373887585380665</v>
      </c>
    </row>
    <row r="10" spans="2:13" ht="12">
      <c r="B10" s="315" t="s">
        <v>116</v>
      </c>
      <c r="C10" s="628">
        <f>'[3]Remaining Term'!K9</f>
        <v>8461</v>
      </c>
      <c r="D10" s="629">
        <f t="shared" si="0"/>
        <v>0.035642221351632565</v>
      </c>
      <c r="E10" s="630">
        <f>'[3]Remaining Term'!I9</f>
        <v>1100803665.2</v>
      </c>
      <c r="F10" s="629">
        <f t="shared" si="1"/>
        <v>0.044760163965420596</v>
      </c>
      <c r="H10" s="726" t="s">
        <v>88</v>
      </c>
      <c r="I10" s="270"/>
      <c r="J10" s="637">
        <f>'[3]Indexed Valuation'!K9</f>
        <v>9987</v>
      </c>
      <c r="K10" s="629">
        <f t="shared" si="2"/>
        <v>0.04207054303731881</v>
      </c>
      <c r="L10" s="637">
        <f>'[3]Indexed Valuation'!I9</f>
        <v>1582305577.29</v>
      </c>
      <c r="M10" s="629">
        <f t="shared" si="3"/>
        <v>0.06433868211188429</v>
      </c>
    </row>
    <row r="11" spans="2:13" ht="12">
      <c r="B11" s="315" t="s">
        <v>117</v>
      </c>
      <c r="C11" s="628">
        <f>'[3]Remaining Term'!K10</f>
        <v>145</v>
      </c>
      <c r="D11" s="629">
        <f t="shared" si="0"/>
        <v>0.0006108169360579981</v>
      </c>
      <c r="E11" s="630">
        <f>'[3]Remaining Term'!I10</f>
        <v>18588863.65</v>
      </c>
      <c r="F11" s="629">
        <f t="shared" si="1"/>
        <v>0.0007558483053866622</v>
      </c>
      <c r="H11" s="726" t="s">
        <v>225</v>
      </c>
      <c r="I11" s="270"/>
      <c r="J11" s="637">
        <f>'[3]Indexed Valuation'!K10</f>
        <v>22770</v>
      </c>
      <c r="K11" s="629">
        <f t="shared" si="2"/>
        <v>0.09591932161407322</v>
      </c>
      <c r="L11" s="637">
        <f>'[3]Indexed Valuation'!I10</f>
        <v>3864490328.57</v>
      </c>
      <c r="M11" s="629">
        <f t="shared" si="3"/>
        <v>0.15713539681769526</v>
      </c>
    </row>
    <row r="12" spans="2:13" ht="12.75" thickBot="1">
      <c r="B12" s="354" t="s">
        <v>118</v>
      </c>
      <c r="C12" s="628">
        <f>'[3]Remaining Term'!K11</f>
        <v>2</v>
      </c>
      <c r="D12" s="629">
        <f t="shared" si="0"/>
        <v>8.42506118700687E-06</v>
      </c>
      <c r="E12" s="630">
        <f>'[3]Remaining Term'!I11</f>
        <v>253652.27</v>
      </c>
      <c r="F12" s="629">
        <f t="shared" si="1"/>
        <v>1.0313843925418222E-05</v>
      </c>
      <c r="H12" s="726" t="s">
        <v>503</v>
      </c>
      <c r="I12" s="270"/>
      <c r="J12" s="641">
        <f>'[3]Indexed Valuation'!K11</f>
        <v>53</v>
      </c>
      <c r="K12" s="655">
        <f t="shared" si="2"/>
        <v>0.00022326412145568208</v>
      </c>
      <c r="L12" s="641">
        <f>'[3]Indexed Valuation'!I11</f>
        <v>-133882.47</v>
      </c>
      <c r="M12" s="655">
        <f t="shared" si="3"/>
        <v>-5.4438420753320595E-06</v>
      </c>
    </row>
    <row r="13" spans="2:13" ht="12.75" customHeight="1" thickBot="1">
      <c r="B13" s="730" t="s">
        <v>25</v>
      </c>
      <c r="C13" s="642">
        <f>SUM(C4:C12)</f>
        <v>237387</v>
      </c>
      <c r="D13" s="645">
        <f>SUM(D4:D12)</f>
        <v>1</v>
      </c>
      <c r="E13" s="642">
        <f>SUM(E4:E12)</f>
        <v>24593378747.460007</v>
      </c>
      <c r="F13" s="645">
        <f>SUM(F4:F12)</f>
        <v>0.9999999999999998</v>
      </c>
      <c r="H13" s="727" t="s">
        <v>25</v>
      </c>
      <c r="I13" s="728"/>
      <c r="J13" s="644">
        <f>SUM(J4:J12)</f>
        <v>237387</v>
      </c>
      <c r="K13" s="643">
        <f>SUM(K4:K12)</f>
        <v>1</v>
      </c>
      <c r="L13" s="644">
        <f>SUM(L4:L12)</f>
        <v>24593378747.46</v>
      </c>
      <c r="M13" s="643">
        <f>SUM(M4:M12)</f>
        <v>1</v>
      </c>
    </row>
    <row r="14" spans="2:13" ht="12" customHeight="1">
      <c r="B14" s="812" t="s">
        <v>517</v>
      </c>
      <c r="C14" s="813"/>
      <c r="D14" s="813"/>
      <c r="E14" s="813"/>
      <c r="F14" s="813"/>
      <c r="H14" s="812" t="s">
        <v>536</v>
      </c>
      <c r="I14" s="818"/>
      <c r="J14" s="818"/>
      <c r="K14" s="818"/>
      <c r="L14" s="818"/>
      <c r="M14" s="818"/>
    </row>
    <row r="15" spans="2:13" ht="12.75" customHeight="1">
      <c r="B15" s="814"/>
      <c r="C15" s="814"/>
      <c r="D15" s="814"/>
      <c r="E15" s="814"/>
      <c r="F15" s="814"/>
      <c r="H15" s="819"/>
      <c r="I15" s="819"/>
      <c r="J15" s="819"/>
      <c r="K15" s="819"/>
      <c r="L15" s="819"/>
      <c r="M15" s="819"/>
    </row>
    <row r="16" ht="12.75" thickBot="1"/>
    <row r="17" spans="2:13" ht="12">
      <c r="B17" s="96" t="s">
        <v>91</v>
      </c>
      <c r="C17" s="732" t="s">
        <v>19</v>
      </c>
      <c r="D17" s="96" t="s">
        <v>22</v>
      </c>
      <c r="E17" s="731" t="s">
        <v>20</v>
      </c>
      <c r="F17" s="96" t="s">
        <v>22</v>
      </c>
      <c r="H17" s="801" t="s">
        <v>80</v>
      </c>
      <c r="I17" s="802"/>
      <c r="J17" s="732" t="s">
        <v>19</v>
      </c>
      <c r="K17" s="96" t="s">
        <v>22</v>
      </c>
      <c r="L17" s="731" t="s">
        <v>20</v>
      </c>
      <c r="M17" s="96" t="s">
        <v>22</v>
      </c>
    </row>
    <row r="18" spans="2:13" ht="12.75" thickBot="1">
      <c r="B18" s="97"/>
      <c r="C18" s="734" t="s">
        <v>66</v>
      </c>
      <c r="D18" s="98" t="s">
        <v>48</v>
      </c>
      <c r="E18" s="733" t="s">
        <v>21</v>
      </c>
      <c r="F18" s="98" t="s">
        <v>49</v>
      </c>
      <c r="H18" s="820" t="s">
        <v>81</v>
      </c>
      <c r="I18" s="821"/>
      <c r="J18" s="734" t="s">
        <v>66</v>
      </c>
      <c r="K18" s="98" t="s">
        <v>48</v>
      </c>
      <c r="L18" s="733" t="s">
        <v>21</v>
      </c>
      <c r="M18" s="98" t="s">
        <v>49</v>
      </c>
    </row>
    <row r="19" spans="2:13" ht="12">
      <c r="B19" s="90" t="s">
        <v>92</v>
      </c>
      <c r="C19" s="647">
        <f>'[3]Seasoning'!K3</f>
        <v>0</v>
      </c>
      <c r="D19" s="648">
        <f aca="true" t="shared" si="4" ref="D19:D49">C19/$C$50</f>
        <v>0</v>
      </c>
      <c r="E19" s="649">
        <f>'[3]Seasoning'!I3</f>
        <v>0</v>
      </c>
      <c r="F19" s="650">
        <f aca="true" t="shared" si="5" ref="F19:F49">E19/$E$50</f>
        <v>0</v>
      </c>
      <c r="H19" s="725" t="s">
        <v>82</v>
      </c>
      <c r="I19" s="263"/>
      <c r="J19" s="631">
        <f>'[3]Current LTV'!K3</f>
        <v>41954</v>
      </c>
      <c r="K19" s="632">
        <f aca="true" t="shared" si="6" ref="K19:K26">J19/$J$27</f>
        <v>0.17673250851984312</v>
      </c>
      <c r="L19" s="631">
        <f>'[3]Current LTV'!I3</f>
        <v>1266517426.0600002</v>
      </c>
      <c r="M19" s="646">
        <f aca="true" t="shared" si="7" ref="M19:M26">L19/$L$27</f>
        <v>0.05149830932404137</v>
      </c>
    </row>
    <row r="20" spans="2:13" ht="12">
      <c r="B20" s="92" t="s">
        <v>93</v>
      </c>
      <c r="C20" s="651">
        <f>'[3]Seasoning'!K4</f>
        <v>0</v>
      </c>
      <c r="D20" s="652">
        <f t="shared" si="4"/>
        <v>0</v>
      </c>
      <c r="E20" s="653">
        <f>'[3]Seasoning'!I4</f>
        <v>0</v>
      </c>
      <c r="F20" s="654">
        <f t="shared" si="5"/>
        <v>0</v>
      </c>
      <c r="H20" s="726" t="s">
        <v>83</v>
      </c>
      <c r="I20" s="270"/>
      <c r="J20" s="635">
        <f>'[3]Current LTV'!K4</f>
        <v>60312</v>
      </c>
      <c r="K20" s="636">
        <f t="shared" si="6"/>
        <v>0.2540661451553792</v>
      </c>
      <c r="L20" s="635">
        <f>'[3]Current LTV'!I4</f>
        <v>4640982831</v>
      </c>
      <c r="M20" s="629">
        <f t="shared" si="7"/>
        <v>0.18870863083338316</v>
      </c>
    </row>
    <row r="21" spans="2:13" ht="12">
      <c r="B21" s="92" t="s">
        <v>94</v>
      </c>
      <c r="C21" s="651">
        <f>'[3]Seasoning'!K5</f>
        <v>0</v>
      </c>
      <c r="D21" s="652">
        <f t="shared" si="4"/>
        <v>0</v>
      </c>
      <c r="E21" s="653">
        <f>'[3]Seasoning'!I5</f>
        <v>0</v>
      </c>
      <c r="F21" s="654">
        <f t="shared" si="5"/>
        <v>0</v>
      </c>
      <c r="H21" s="726" t="s">
        <v>84</v>
      </c>
      <c r="I21" s="270"/>
      <c r="J21" s="635">
        <f>'[3]Current LTV'!K5</f>
        <v>81458</v>
      </c>
      <c r="K21" s="636">
        <f t="shared" si="6"/>
        <v>0.34314431708560283</v>
      </c>
      <c r="L21" s="635">
        <f>'[3]Current LTV'!I5</f>
        <v>10284280052.69</v>
      </c>
      <c r="M21" s="629">
        <f t="shared" si="7"/>
        <v>0.4181727186937321</v>
      </c>
    </row>
    <row r="22" spans="2:13" ht="12">
      <c r="B22" s="92" t="s">
        <v>95</v>
      </c>
      <c r="C22" s="651">
        <f>'[3]Seasoning'!K6</f>
        <v>6061</v>
      </c>
      <c r="D22" s="652">
        <f t="shared" si="4"/>
        <v>0.025532147927224323</v>
      </c>
      <c r="E22" s="653">
        <f>'[3]Seasoning'!I6</f>
        <v>796260007.88</v>
      </c>
      <c r="F22" s="654">
        <f t="shared" si="5"/>
        <v>0.03237700748874278</v>
      </c>
      <c r="H22" s="726" t="s">
        <v>85</v>
      </c>
      <c r="I22" s="270"/>
      <c r="J22" s="635">
        <f>'[3]Current LTV'!K6</f>
        <v>16712</v>
      </c>
      <c r="K22" s="636">
        <f t="shared" si="6"/>
        <v>0.07039981127862942</v>
      </c>
      <c r="L22" s="635">
        <f>'[3]Current LTV'!I6</f>
        <v>2549848713.31</v>
      </c>
      <c r="M22" s="629">
        <f t="shared" si="7"/>
        <v>0.10368029295581632</v>
      </c>
    </row>
    <row r="23" spans="2:13" ht="12">
      <c r="B23" s="92" t="s">
        <v>96</v>
      </c>
      <c r="C23" s="651">
        <f>'[3]Seasoning'!K7</f>
        <v>9349</v>
      </c>
      <c r="D23" s="652">
        <f t="shared" si="4"/>
        <v>0.03938294851866362</v>
      </c>
      <c r="E23" s="653">
        <f>'[3]Seasoning'!I7</f>
        <v>1165104507.58</v>
      </c>
      <c r="F23" s="654">
        <f t="shared" si="5"/>
        <v>0.04737472307258033</v>
      </c>
      <c r="H23" s="726" t="s">
        <v>86</v>
      </c>
      <c r="I23" s="270"/>
      <c r="J23" s="635">
        <f>'[3]Current LTV'!K7</f>
        <v>15767</v>
      </c>
      <c r="K23" s="636">
        <f t="shared" si="6"/>
        <v>0.06641896986776867</v>
      </c>
      <c r="L23" s="635">
        <f>'[3]Current LTV'!I7</f>
        <v>2421027057.0699997</v>
      </c>
      <c r="M23" s="629">
        <f t="shared" si="7"/>
        <v>0.09844223040398803</v>
      </c>
    </row>
    <row r="24" spans="2:13" ht="12">
      <c r="B24" s="92" t="s">
        <v>97</v>
      </c>
      <c r="C24" s="651">
        <f>'[3]Seasoning'!K8</f>
        <v>10425</v>
      </c>
      <c r="D24" s="652">
        <f t="shared" si="4"/>
        <v>0.04391563143727331</v>
      </c>
      <c r="E24" s="653">
        <f>'[3]Seasoning'!I8</f>
        <v>1240587857.7</v>
      </c>
      <c r="F24" s="654">
        <f t="shared" si="5"/>
        <v>0.05044397804950358</v>
      </c>
      <c r="H24" s="726" t="s">
        <v>87</v>
      </c>
      <c r="I24" s="270"/>
      <c r="J24" s="635">
        <f>'[3]Current LTV'!K8</f>
        <v>10910</v>
      </c>
      <c r="K24" s="636">
        <f t="shared" si="6"/>
        <v>0.04595870877512248</v>
      </c>
      <c r="L24" s="635">
        <f>'[3]Current LTV'!I8</f>
        <v>1787450758.14</v>
      </c>
      <c r="M24" s="629">
        <f t="shared" si="7"/>
        <v>0.07268016227028617</v>
      </c>
    </row>
    <row r="25" spans="2:13" ht="12">
      <c r="B25" s="92" t="s">
        <v>98</v>
      </c>
      <c r="C25" s="651">
        <f>'[3]Seasoning'!K9</f>
        <v>6096</v>
      </c>
      <c r="D25" s="652">
        <f t="shared" si="4"/>
        <v>0.025679586497996943</v>
      </c>
      <c r="E25" s="653">
        <f>'[3]Seasoning'!I9</f>
        <v>729105486.74</v>
      </c>
      <c r="F25" s="654">
        <f t="shared" si="5"/>
        <v>0.029646413948522708</v>
      </c>
      <c r="H25" s="726" t="s">
        <v>88</v>
      </c>
      <c r="I25" s="270"/>
      <c r="J25" s="635">
        <f>'[3]Current LTV'!K9</f>
        <v>6270</v>
      </c>
      <c r="K25" s="636">
        <f t="shared" si="6"/>
        <v>0.02641256682126654</v>
      </c>
      <c r="L25" s="635">
        <f>'[3]Current LTV'!I9</f>
        <v>1071670870.84</v>
      </c>
      <c r="M25" s="629">
        <f t="shared" si="7"/>
        <v>0.043575585194884296</v>
      </c>
    </row>
    <row r="26" spans="2:13" ht="12.75" thickBot="1">
      <c r="B26" s="92" t="s">
        <v>99</v>
      </c>
      <c r="C26" s="651">
        <f>'[3]Seasoning'!K10</f>
        <v>6461</v>
      </c>
      <c r="D26" s="652">
        <f t="shared" si="4"/>
        <v>0.027217160164625696</v>
      </c>
      <c r="E26" s="653">
        <f>'[3]Seasoning'!I10</f>
        <v>936600009.02</v>
      </c>
      <c r="F26" s="654">
        <f t="shared" si="5"/>
        <v>0.038083421502900734</v>
      </c>
      <c r="H26" s="726" t="s">
        <v>225</v>
      </c>
      <c r="I26" s="270"/>
      <c r="J26" s="639">
        <f>'[3]Current LTV'!K10</f>
        <v>4004</v>
      </c>
      <c r="K26" s="640">
        <f t="shared" si="6"/>
        <v>0.016866972496387755</v>
      </c>
      <c r="L26" s="639">
        <f>'[3]Current LTV'!I10</f>
        <v>571601038.35</v>
      </c>
      <c r="M26" s="655">
        <f t="shared" si="7"/>
        <v>0.02324207032386857</v>
      </c>
    </row>
    <row r="27" spans="2:13" ht="12" customHeight="1" thickBot="1">
      <c r="B27" s="92" t="s">
        <v>100</v>
      </c>
      <c r="C27" s="651">
        <f>'[3]Seasoning'!K11</f>
        <v>10877</v>
      </c>
      <c r="D27" s="652">
        <f t="shared" si="4"/>
        <v>0.045819695265536864</v>
      </c>
      <c r="E27" s="653">
        <f>'[3]Seasoning'!I11</f>
        <v>1571172016.2600002</v>
      </c>
      <c r="F27" s="654">
        <f t="shared" si="5"/>
        <v>0.06388597648146539</v>
      </c>
      <c r="H27" s="727" t="s">
        <v>25</v>
      </c>
      <c r="I27" s="728"/>
      <c r="J27" s="642">
        <f>SUM(J19:J26)</f>
        <v>237387</v>
      </c>
      <c r="K27" s="645">
        <f>SUM(K19:K26)</f>
        <v>1</v>
      </c>
      <c r="L27" s="644">
        <f>SUM(L19:L26)</f>
        <v>24593378747.46</v>
      </c>
      <c r="M27" s="643">
        <f>SUM(M19:M26)</f>
        <v>1</v>
      </c>
    </row>
    <row r="28" spans="2:13" ht="12" customHeight="1">
      <c r="B28" s="92" t="s">
        <v>101</v>
      </c>
      <c r="C28" s="651">
        <f>'[3]Seasoning'!K12</f>
        <v>32433</v>
      </c>
      <c r="D28" s="652">
        <f t="shared" si="4"/>
        <v>0.13662500473909692</v>
      </c>
      <c r="E28" s="653">
        <f>'[3]Seasoning'!I12</f>
        <v>4200326508.75</v>
      </c>
      <c r="F28" s="654">
        <f t="shared" si="5"/>
        <v>0.1707909495430273</v>
      </c>
      <c r="H28" s="822" t="s">
        <v>537</v>
      </c>
      <c r="I28" s="822"/>
      <c r="J28" s="822"/>
      <c r="K28" s="822"/>
      <c r="L28" s="822"/>
      <c r="M28" s="822"/>
    </row>
    <row r="29" spans="2:6" ht="12.75" thickBot="1">
      <c r="B29" s="92" t="s">
        <v>102</v>
      </c>
      <c r="C29" s="651">
        <f>'[3]Seasoning'!K13</f>
        <v>21167</v>
      </c>
      <c r="D29" s="652">
        <f t="shared" si="4"/>
        <v>0.08916663507268721</v>
      </c>
      <c r="E29" s="653">
        <f>'[3]Seasoning'!I13</f>
        <v>2612983888.97</v>
      </c>
      <c r="F29" s="654">
        <f t="shared" si="5"/>
        <v>0.10624745447958704</v>
      </c>
    </row>
    <row r="30" spans="2:13" ht="12">
      <c r="B30" s="92" t="s">
        <v>103</v>
      </c>
      <c r="C30" s="651">
        <f>'[3]Seasoning'!K14</f>
        <v>19787</v>
      </c>
      <c r="D30" s="652">
        <f t="shared" si="4"/>
        <v>0.08335334285365248</v>
      </c>
      <c r="E30" s="653">
        <f>'[3]Seasoning'!I14</f>
        <v>2209522061.08</v>
      </c>
      <c r="F30" s="654">
        <f t="shared" si="5"/>
        <v>0.08984215157131263</v>
      </c>
      <c r="H30" s="801" t="s">
        <v>538</v>
      </c>
      <c r="I30" s="802"/>
      <c r="J30" s="732" t="s">
        <v>19</v>
      </c>
      <c r="K30" s="96" t="s">
        <v>22</v>
      </c>
      <c r="L30" s="731" t="s">
        <v>20</v>
      </c>
      <c r="M30" s="96" t="s">
        <v>22</v>
      </c>
    </row>
    <row r="31" spans="2:13" ht="12.75" thickBot="1">
      <c r="B31" s="92" t="s">
        <v>104</v>
      </c>
      <c r="C31" s="651">
        <f>'[3]Seasoning'!K15</f>
        <v>17906</v>
      </c>
      <c r="D31" s="652">
        <f t="shared" si="4"/>
        <v>0.07542957280727251</v>
      </c>
      <c r="E31" s="653">
        <f>'[3]Seasoning'!I15</f>
        <v>1812528551.6999998</v>
      </c>
      <c r="F31" s="654">
        <f t="shared" si="5"/>
        <v>0.0736998592308996</v>
      </c>
      <c r="H31" s="820"/>
      <c r="I31" s="821"/>
      <c r="J31" s="734" t="s">
        <v>66</v>
      </c>
      <c r="K31" s="98" t="s">
        <v>48</v>
      </c>
      <c r="L31" s="733" t="s">
        <v>21</v>
      </c>
      <c r="M31" s="98" t="s">
        <v>49</v>
      </c>
    </row>
    <row r="32" spans="2:13" ht="12">
      <c r="B32" s="92" t="s">
        <v>105</v>
      </c>
      <c r="C32" s="651">
        <f>'[3]Seasoning'!K16</f>
        <v>14349</v>
      </c>
      <c r="D32" s="652">
        <f t="shared" si="4"/>
        <v>0.06044560148618079</v>
      </c>
      <c r="E32" s="653">
        <f>'[3]Seasoning'!I16</f>
        <v>1399735744.47</v>
      </c>
      <c r="F32" s="654">
        <f t="shared" si="5"/>
        <v>0.05691514609860447</v>
      </c>
      <c r="H32" s="725" t="s">
        <v>82</v>
      </c>
      <c r="I32" s="263"/>
      <c r="J32" s="631">
        <f>'[3]OLTV'!J3</f>
        <v>18652</v>
      </c>
      <c r="K32" s="632">
        <f aca="true" t="shared" si="8" ref="K32:K39">J32/$J$27</f>
        <v>0.07857212063002608</v>
      </c>
      <c r="L32" s="633">
        <f>'[3]OLTV'!H3</f>
        <v>717467978.25</v>
      </c>
      <c r="M32" s="634">
        <f aca="true" t="shared" si="9" ref="M32:M39">L32/$L$27</f>
        <v>0.029173217133660417</v>
      </c>
    </row>
    <row r="33" spans="2:13" ht="12">
      <c r="B33" s="92" t="s">
        <v>106</v>
      </c>
      <c r="C33" s="651">
        <f>'[3]Seasoning'!K17</f>
        <v>9987</v>
      </c>
      <c r="D33" s="652">
        <f t="shared" si="4"/>
        <v>0.04207054303731881</v>
      </c>
      <c r="E33" s="653">
        <f>'[3]Seasoning'!I17</f>
        <v>898360518.04</v>
      </c>
      <c r="F33" s="654">
        <f t="shared" si="5"/>
        <v>0.03652855214669446</v>
      </c>
      <c r="H33" s="726" t="s">
        <v>83</v>
      </c>
      <c r="I33" s="270"/>
      <c r="J33" s="635">
        <f>'[3]OLTV'!J4</f>
        <v>56064</v>
      </c>
      <c r="K33" s="636">
        <f t="shared" si="8"/>
        <v>0.23617131519417658</v>
      </c>
      <c r="L33" s="637">
        <f>'[3]OLTV'!H4</f>
        <v>3710862964.27</v>
      </c>
      <c r="M33" s="638">
        <f t="shared" si="9"/>
        <v>0.1508887006692099</v>
      </c>
    </row>
    <row r="34" spans="2:13" ht="12">
      <c r="B34" s="92" t="s">
        <v>107</v>
      </c>
      <c r="C34" s="651">
        <f>'[3]Seasoning'!K18</f>
        <v>11215</v>
      </c>
      <c r="D34" s="652">
        <f t="shared" si="4"/>
        <v>0.047243530606141025</v>
      </c>
      <c r="E34" s="653">
        <f>'[3]Seasoning'!I18</f>
        <v>911182110.33</v>
      </c>
      <c r="F34" s="654">
        <f t="shared" si="5"/>
        <v>0.037049895408295896</v>
      </c>
      <c r="H34" s="726" t="s">
        <v>84</v>
      </c>
      <c r="I34" s="270"/>
      <c r="J34" s="635">
        <f>'[3]OLTV'!J5</f>
        <v>84785</v>
      </c>
      <c r="K34" s="636">
        <f t="shared" si="8"/>
        <v>0.3571594063701888</v>
      </c>
      <c r="L34" s="637">
        <f>'[3]OLTV'!H5</f>
        <v>9528295124.279999</v>
      </c>
      <c r="M34" s="638">
        <f t="shared" si="9"/>
        <v>0.3874333503388216</v>
      </c>
    </row>
    <row r="35" spans="2:13" ht="12">
      <c r="B35" s="92" t="s">
        <v>108</v>
      </c>
      <c r="C35" s="651">
        <f>'[3]Seasoning'!K19</f>
        <v>12509</v>
      </c>
      <c r="D35" s="652">
        <f t="shared" si="4"/>
        <v>0.052694545194134475</v>
      </c>
      <c r="E35" s="653">
        <f>'[3]Seasoning'!I19</f>
        <v>934886176.0200001</v>
      </c>
      <c r="F35" s="654">
        <f t="shared" si="5"/>
        <v>0.03801373473811747</v>
      </c>
      <c r="H35" s="726" t="s">
        <v>85</v>
      </c>
      <c r="I35" s="270"/>
      <c r="J35" s="635">
        <f>'[3]OLTV'!J6</f>
        <v>19311</v>
      </c>
      <c r="K35" s="636">
        <f t="shared" si="8"/>
        <v>0.08134817829114484</v>
      </c>
      <c r="L35" s="637">
        <f>'[3]OLTV'!H6</f>
        <v>2608452085.78</v>
      </c>
      <c r="M35" s="638">
        <f t="shared" si="9"/>
        <v>0.1060631852404339</v>
      </c>
    </row>
    <row r="36" spans="2:13" ht="12">
      <c r="B36" s="92" t="s">
        <v>436</v>
      </c>
      <c r="C36" s="651">
        <f>'[3]Seasoning'!K20</f>
        <v>11560</v>
      </c>
      <c r="D36" s="652">
        <f t="shared" si="4"/>
        <v>0.048696853660899715</v>
      </c>
      <c r="E36" s="653">
        <f>'[3]Seasoning'!I20</f>
        <v>864091665.9499999</v>
      </c>
      <c r="F36" s="654">
        <f t="shared" si="5"/>
        <v>0.03513513433119649</v>
      </c>
      <c r="H36" s="726" t="s">
        <v>86</v>
      </c>
      <c r="I36" s="270"/>
      <c r="J36" s="635">
        <f>'[3]OLTV'!J7</f>
        <v>17908</v>
      </c>
      <c r="K36" s="636">
        <f t="shared" si="8"/>
        <v>0.07543799786845952</v>
      </c>
      <c r="L36" s="637">
        <f>'[3]OLTV'!H7</f>
        <v>2530353517.23</v>
      </c>
      <c r="M36" s="638">
        <f t="shared" si="9"/>
        <v>0.10288759194957442</v>
      </c>
    </row>
    <row r="37" spans="2:13" ht="12">
      <c r="B37" s="92" t="s">
        <v>437</v>
      </c>
      <c r="C37" s="651">
        <f>'[3]Seasoning'!K21</f>
        <v>9302</v>
      </c>
      <c r="D37" s="652">
        <f t="shared" si="4"/>
        <v>0.03918495958076895</v>
      </c>
      <c r="E37" s="653">
        <f>'[3]Seasoning'!I21</f>
        <v>641377918.05</v>
      </c>
      <c r="F37" s="654">
        <f t="shared" si="5"/>
        <v>0.026079292505355383</v>
      </c>
      <c r="H37" s="726" t="s">
        <v>87</v>
      </c>
      <c r="I37" s="270"/>
      <c r="J37" s="635">
        <f>'[3]OLTV'!J8</f>
        <v>25470</v>
      </c>
      <c r="K37" s="636">
        <f t="shared" si="8"/>
        <v>0.1072931542165325</v>
      </c>
      <c r="L37" s="637">
        <f>'[3]OLTV'!H8</f>
        <v>3587954426.62</v>
      </c>
      <c r="M37" s="638">
        <f t="shared" si="9"/>
        <v>0.14589107350654548</v>
      </c>
    </row>
    <row r="38" spans="2:13" ht="12">
      <c r="B38" s="92" t="s">
        <v>438</v>
      </c>
      <c r="C38" s="651">
        <f>'[3]Seasoning'!K22</f>
        <v>9047</v>
      </c>
      <c r="D38" s="652">
        <f t="shared" si="4"/>
        <v>0.03811076427942558</v>
      </c>
      <c r="E38" s="653">
        <f>'[3]Seasoning'!I22</f>
        <v>573481007.3299999</v>
      </c>
      <c r="F38" s="654">
        <f t="shared" si="5"/>
        <v>0.023318512402011007</v>
      </c>
      <c r="H38" s="726" t="s">
        <v>88</v>
      </c>
      <c r="I38" s="270"/>
      <c r="J38" s="635">
        <f>'[3]OLTV'!J9</f>
        <v>15194</v>
      </c>
      <c r="K38" s="636">
        <f t="shared" si="8"/>
        <v>0.0640051898376912</v>
      </c>
      <c r="L38" s="637">
        <f>'[3]OLTV'!H9</f>
        <v>1909692003.24</v>
      </c>
      <c r="M38" s="638">
        <f t="shared" si="9"/>
        <v>0.0776506564165053</v>
      </c>
    </row>
    <row r="39" spans="2:13" ht="12">
      <c r="B39" s="92" t="s">
        <v>439</v>
      </c>
      <c r="C39" s="651">
        <f>'[3]Seasoning'!K23</f>
        <v>5360</v>
      </c>
      <c r="D39" s="652">
        <f t="shared" si="4"/>
        <v>0.022579163981178412</v>
      </c>
      <c r="E39" s="653">
        <f>'[3]Seasoning'!I23</f>
        <v>334131716.53000003</v>
      </c>
      <c r="F39" s="654">
        <f t="shared" si="5"/>
        <v>0.013586246930975644</v>
      </c>
      <c r="H39" s="726" t="s">
        <v>225</v>
      </c>
      <c r="I39" s="270"/>
      <c r="J39" s="635">
        <f>'[3]OLTV'!J10</f>
        <v>2</v>
      </c>
      <c r="K39" s="636">
        <f t="shared" si="8"/>
        <v>8.42506118700687E-06</v>
      </c>
      <c r="L39" s="637">
        <f>'[3]OLTV'!H10</f>
        <v>135199.18</v>
      </c>
      <c r="M39" s="638">
        <f t="shared" si="9"/>
        <v>5.497381282511389E-06</v>
      </c>
    </row>
    <row r="40" spans="2:13" ht="12.75" thickBot="1">
      <c r="B40" s="92" t="s">
        <v>440</v>
      </c>
      <c r="C40" s="651">
        <f>'[3]Seasoning'!K24</f>
        <v>5357</v>
      </c>
      <c r="D40" s="652">
        <f t="shared" si="4"/>
        <v>0.022566526389397903</v>
      </c>
      <c r="E40" s="653">
        <f>'[3]Seasoning'!I24</f>
        <v>341470440.46</v>
      </c>
      <c r="F40" s="654">
        <f t="shared" si="5"/>
        <v>0.013884649358936376</v>
      </c>
      <c r="H40" s="726" t="s">
        <v>503</v>
      </c>
      <c r="I40" s="270"/>
      <c r="J40" s="639">
        <f>'[3]OLTV'!J11</f>
        <v>1</v>
      </c>
      <c r="K40" s="640">
        <f>J40/$J$27</f>
        <v>4.212530593503435E-06</v>
      </c>
      <c r="L40" s="641">
        <f>'[3]OLTV'!H11</f>
        <v>165448.61</v>
      </c>
      <c r="M40" s="703">
        <f>L40/$L$27</f>
        <v>6.727363966493929E-06</v>
      </c>
    </row>
    <row r="41" spans="2:13" ht="12.75" thickBot="1">
      <c r="B41" s="92" t="s">
        <v>441</v>
      </c>
      <c r="C41" s="651">
        <f>'[3]Seasoning'!K25</f>
        <v>1686</v>
      </c>
      <c r="D41" s="652">
        <f t="shared" si="4"/>
        <v>0.007102326580646792</v>
      </c>
      <c r="E41" s="653">
        <f>'[3]Seasoning'!I25</f>
        <v>95306350.47</v>
      </c>
      <c r="F41" s="654">
        <f t="shared" si="5"/>
        <v>0.003875284947573266</v>
      </c>
      <c r="H41" s="727" t="s">
        <v>25</v>
      </c>
      <c r="I41" s="728"/>
      <c r="J41" s="693">
        <f>SUM(J32:J40)</f>
        <v>237387</v>
      </c>
      <c r="K41" s="694">
        <f>SUM(K32:K39)</f>
        <v>0.9999957874694065</v>
      </c>
      <c r="L41" s="644">
        <f>SUM(L32:L40)</f>
        <v>24593378747.460003</v>
      </c>
      <c r="M41" s="695">
        <f>SUM(M32:M39)</f>
        <v>0.9999932726360335</v>
      </c>
    </row>
    <row r="42" spans="2:13" ht="12">
      <c r="B42" s="92" t="s">
        <v>442</v>
      </c>
      <c r="C42" s="651">
        <f>'[3]Seasoning'!K26</f>
        <v>1426</v>
      </c>
      <c r="D42" s="652">
        <f t="shared" si="4"/>
        <v>0.006007068626335899</v>
      </c>
      <c r="E42" s="653">
        <f>'[3]Seasoning'!I26</f>
        <v>85351955.21</v>
      </c>
      <c r="F42" s="654">
        <f t="shared" si="5"/>
        <v>0.003470525790150535</v>
      </c>
      <c r="H42" s="823" t="s">
        <v>539</v>
      </c>
      <c r="I42" s="823"/>
      <c r="J42" s="823"/>
      <c r="K42" s="823"/>
      <c r="L42" s="823"/>
      <c r="M42" s="823"/>
    </row>
    <row r="43" spans="2:6" ht="12">
      <c r="B43" s="92" t="s">
        <v>443</v>
      </c>
      <c r="C43" s="651">
        <f>'[3]Seasoning'!K27</f>
        <v>899</v>
      </c>
      <c r="D43" s="652">
        <f t="shared" si="4"/>
        <v>0.0037870650035595884</v>
      </c>
      <c r="E43" s="653">
        <f>'[3]Seasoning'!I27</f>
        <v>49308977.64</v>
      </c>
      <c r="F43" s="654">
        <f t="shared" si="5"/>
        <v>0.0020049696361909048</v>
      </c>
    </row>
    <row r="44" spans="2:6" ht="12">
      <c r="B44" s="92" t="s">
        <v>444</v>
      </c>
      <c r="C44" s="651">
        <f>'[3]Seasoning'!K28</f>
        <v>895</v>
      </c>
      <c r="D44" s="652">
        <f t="shared" si="4"/>
        <v>0.0037702148811855746</v>
      </c>
      <c r="E44" s="653">
        <f>'[3]Seasoning'!I28</f>
        <v>48145886.09</v>
      </c>
      <c r="F44" s="654">
        <f t="shared" si="5"/>
        <v>0.0019576767626925807</v>
      </c>
    </row>
    <row r="45" spans="2:6" ht="12">
      <c r="B45" s="92" t="s">
        <v>445</v>
      </c>
      <c r="C45" s="651">
        <f>'[3]Seasoning'!K29</f>
        <v>670</v>
      </c>
      <c r="D45" s="652">
        <f t="shared" si="4"/>
        <v>0.0028223954976473015</v>
      </c>
      <c r="E45" s="653">
        <f>'[3]Seasoning'!I29</f>
        <v>34787027.3</v>
      </c>
      <c r="F45" s="654">
        <f t="shared" si="5"/>
        <v>0.0014144875194748423</v>
      </c>
    </row>
    <row r="46" spans="2:6" ht="12">
      <c r="B46" s="92" t="s">
        <v>446</v>
      </c>
      <c r="C46" s="651">
        <f>'[3]Seasoning'!K30</f>
        <v>905</v>
      </c>
      <c r="D46" s="652">
        <f t="shared" si="4"/>
        <v>0.003812340187120609</v>
      </c>
      <c r="E46" s="653">
        <f>'[3]Seasoning'!I30</f>
        <v>41973287.09</v>
      </c>
      <c r="F46" s="654">
        <f t="shared" si="5"/>
        <v>0.0017066905495583845</v>
      </c>
    </row>
    <row r="47" spans="2:6" ht="12">
      <c r="B47" s="92" t="s">
        <v>447</v>
      </c>
      <c r="C47" s="651">
        <f>'[3]Seasoning'!K31</f>
        <v>192</v>
      </c>
      <c r="D47" s="652">
        <f t="shared" si="4"/>
        <v>0.0008088058739526596</v>
      </c>
      <c r="E47" s="653">
        <f>'[3]Seasoning'!I31</f>
        <v>10102275.569999998</v>
      </c>
      <c r="F47" s="654">
        <f t="shared" si="5"/>
        <v>0.000410772170580399</v>
      </c>
    </row>
    <row r="48" spans="2:6" ht="12">
      <c r="B48" s="92" t="s">
        <v>448</v>
      </c>
      <c r="C48" s="651">
        <f>'[3]Seasoning'!K32</f>
        <v>303</v>
      </c>
      <c r="D48" s="652">
        <f t="shared" si="4"/>
        <v>0.001276396769831541</v>
      </c>
      <c r="E48" s="653">
        <f>'[3]Seasoning'!I32</f>
        <v>15056708.8</v>
      </c>
      <c r="F48" s="654">
        <f t="shared" si="5"/>
        <v>0.0006122261180381755</v>
      </c>
    </row>
    <row r="49" spans="2:6" ht="12.75" thickBot="1">
      <c r="B49" s="94" t="s">
        <v>449</v>
      </c>
      <c r="C49" s="660">
        <f>'[3]Seasoning'!K33</f>
        <v>1163</v>
      </c>
      <c r="D49" s="661">
        <f t="shared" si="4"/>
        <v>0.004899173080244496</v>
      </c>
      <c r="E49" s="662">
        <f>'[3]Seasoning'!I33</f>
        <v>40438086.43</v>
      </c>
      <c r="F49" s="663">
        <f t="shared" si="5"/>
        <v>0.00164426721701167</v>
      </c>
    </row>
    <row r="50" spans="2:6" ht="12.75" thickBot="1">
      <c r="B50" s="727" t="s">
        <v>25</v>
      </c>
      <c r="C50" s="644">
        <f>SUM(C19:C49)</f>
        <v>237387</v>
      </c>
      <c r="D50" s="643">
        <f>SUM(D19:D49)</f>
        <v>1.0000000000000002</v>
      </c>
      <c r="E50" s="644">
        <f>SUM(E19:E49)</f>
        <v>24593378747.46</v>
      </c>
      <c r="F50" s="643">
        <f>SUM(F19:F49)</f>
        <v>0.9999999999999999</v>
      </c>
    </row>
    <row r="51" spans="2:6" ht="12" customHeight="1">
      <c r="B51" s="815" t="s">
        <v>540</v>
      </c>
      <c r="C51" s="816"/>
      <c r="D51" s="816"/>
      <c r="E51" s="816"/>
      <c r="F51" s="816"/>
    </row>
    <row r="52" spans="2:6" ht="12">
      <c r="B52" s="817"/>
      <c r="C52" s="817"/>
      <c r="D52" s="817"/>
      <c r="E52" s="817"/>
      <c r="F52" s="817"/>
    </row>
    <row r="53" spans="2:6" ht="12.75" thickBot="1">
      <c r="B53" s="735"/>
      <c r="C53" s="735"/>
      <c r="D53" s="735"/>
      <c r="E53" s="735"/>
      <c r="F53" s="735"/>
    </row>
    <row r="54" spans="2:6" ht="12">
      <c r="B54" s="696" t="s">
        <v>67</v>
      </c>
      <c r="C54" s="732" t="s">
        <v>19</v>
      </c>
      <c r="D54" s="96" t="s">
        <v>22</v>
      </c>
      <c r="E54" s="731" t="s">
        <v>20</v>
      </c>
      <c r="F54" s="96" t="s">
        <v>22</v>
      </c>
    </row>
    <row r="55" spans="2:6" ht="12.75" thickBot="1">
      <c r="B55" s="697"/>
      <c r="C55" s="737" t="s">
        <v>66</v>
      </c>
      <c r="D55" s="97" t="s">
        <v>48</v>
      </c>
      <c r="E55" s="736" t="s">
        <v>21</v>
      </c>
      <c r="F55" s="97" t="s">
        <v>49</v>
      </c>
    </row>
    <row r="56" spans="2:6" ht="12">
      <c r="B56" s="368" t="s">
        <v>68</v>
      </c>
      <c r="C56" s="656">
        <f>'[3]Region'!H3</f>
        <v>8782</v>
      </c>
      <c r="D56" s="657">
        <f aca="true" t="shared" si="10" ref="D56:D67">C56/$C$68</f>
        <v>0.036994443672147166</v>
      </c>
      <c r="E56" s="658">
        <f>'[3]Region'!F3</f>
        <v>836618735.03</v>
      </c>
      <c r="F56" s="657">
        <f aca="true" t="shared" si="11" ref="F56:F67">E56/$E$68</f>
        <v>0.0340180478502331</v>
      </c>
    </row>
    <row r="57" spans="2:6" ht="12">
      <c r="B57" s="315" t="s">
        <v>69</v>
      </c>
      <c r="C57" s="656">
        <f>'[3]Region'!H4</f>
        <v>11267</v>
      </c>
      <c r="D57" s="657">
        <f t="shared" si="10"/>
        <v>0.04746258219700321</v>
      </c>
      <c r="E57" s="658">
        <f>'[3]Region'!F4</f>
        <v>980570984.87</v>
      </c>
      <c r="F57" s="657">
        <f t="shared" si="11"/>
        <v>0.03987134077586933</v>
      </c>
    </row>
    <row r="58" spans="2:6" ht="12">
      <c r="B58" s="315" t="s">
        <v>70</v>
      </c>
      <c r="C58" s="656">
        <f>'[3]Region'!H5</f>
        <v>43012</v>
      </c>
      <c r="D58" s="657">
        <f t="shared" si="10"/>
        <v>0.18118936588776977</v>
      </c>
      <c r="E58" s="658">
        <f>'[3]Region'!F5</f>
        <v>6149229782.860001</v>
      </c>
      <c r="F58" s="657">
        <f t="shared" si="11"/>
        <v>0.25003598919872255</v>
      </c>
    </row>
    <row r="59" spans="2:6" ht="12">
      <c r="B59" s="315" t="s">
        <v>71</v>
      </c>
      <c r="C59" s="656">
        <f>'[3]Region'!H6</f>
        <v>10287</v>
      </c>
      <c r="D59" s="657">
        <f t="shared" si="10"/>
        <v>0.04333430221536984</v>
      </c>
      <c r="E59" s="658">
        <f>'[3]Region'!F6</f>
        <v>768439844.54</v>
      </c>
      <c r="F59" s="657">
        <f t="shared" si="11"/>
        <v>0.03124580206854922</v>
      </c>
    </row>
    <row r="60" spans="2:6" ht="12">
      <c r="B60" s="315" t="s">
        <v>72</v>
      </c>
      <c r="C60" s="656">
        <f>'[3]Region'!H7</f>
        <v>30618</v>
      </c>
      <c r="D60" s="657">
        <f t="shared" si="10"/>
        <v>0.12897926171188817</v>
      </c>
      <c r="E60" s="658">
        <f>'[3]Region'!F7</f>
        <v>2501615662.6499996</v>
      </c>
      <c r="F60" s="657">
        <f t="shared" si="11"/>
        <v>0.1017190719639678</v>
      </c>
    </row>
    <row r="61" spans="2:6" ht="12">
      <c r="B61" s="315" t="s">
        <v>73</v>
      </c>
      <c r="C61" s="656">
        <f>'[3]Region'!H8</f>
        <v>51511</v>
      </c>
      <c r="D61" s="657">
        <f t="shared" si="10"/>
        <v>0.21699166340195547</v>
      </c>
      <c r="E61" s="658">
        <f>'[3]Region'!F8</f>
        <v>6235063734.95</v>
      </c>
      <c r="F61" s="657">
        <f t="shared" si="11"/>
        <v>0.25352611363308336</v>
      </c>
    </row>
    <row r="62" spans="2:6" ht="12">
      <c r="B62" s="315" t="s">
        <v>74</v>
      </c>
      <c r="C62" s="656">
        <f>'[3]Region'!H9</f>
        <v>19542</v>
      </c>
      <c r="D62" s="657">
        <f t="shared" si="10"/>
        <v>0.08232127285824413</v>
      </c>
      <c r="E62" s="658">
        <f>'[3]Region'!F9</f>
        <v>2058028266.1</v>
      </c>
      <c r="F62" s="657">
        <f t="shared" si="11"/>
        <v>0.08368220923335119</v>
      </c>
    </row>
    <row r="63" spans="2:6" ht="12">
      <c r="B63" s="315" t="s">
        <v>75</v>
      </c>
      <c r="C63" s="656">
        <f>'[3]Region'!H10</f>
        <v>14765</v>
      </c>
      <c r="D63" s="657">
        <f t="shared" si="10"/>
        <v>0.062198014213078225</v>
      </c>
      <c r="E63" s="658">
        <f>'[3]Region'!F10</f>
        <v>1289793614.8799999</v>
      </c>
      <c r="F63" s="657">
        <f t="shared" si="11"/>
        <v>0.05244475060236324</v>
      </c>
    </row>
    <row r="64" spans="2:6" ht="12">
      <c r="B64" s="315" t="s">
        <v>76</v>
      </c>
      <c r="C64" s="656">
        <f>'[3]Region'!H11</f>
        <v>15919</v>
      </c>
      <c r="D64" s="657">
        <f t="shared" si="10"/>
        <v>0.06705927451798119</v>
      </c>
      <c r="E64" s="658">
        <f>'[3]Region'!F11</f>
        <v>1249126079.6399999</v>
      </c>
      <c r="F64" s="657">
        <f t="shared" si="11"/>
        <v>0.05079115368680319</v>
      </c>
    </row>
    <row r="65" spans="2:6" ht="12">
      <c r="B65" s="315" t="s">
        <v>77</v>
      </c>
      <c r="C65" s="656">
        <f>'[3]Region'!H12</f>
        <v>14135</v>
      </c>
      <c r="D65" s="657">
        <f t="shared" si="10"/>
        <v>0.05954411993917106</v>
      </c>
      <c r="E65" s="658">
        <f>'[3]Region'!F12</f>
        <v>1061735613.02</v>
      </c>
      <c r="F65" s="657">
        <f t="shared" si="11"/>
        <v>0.04317160419162235</v>
      </c>
    </row>
    <row r="66" spans="2:6" ht="12">
      <c r="B66" s="315" t="s">
        <v>78</v>
      </c>
      <c r="C66" s="656">
        <f>'[3]Region'!H13</f>
        <v>10221</v>
      </c>
      <c r="D66" s="657">
        <f t="shared" si="10"/>
        <v>0.04305627519619861</v>
      </c>
      <c r="E66" s="658">
        <f>'[3]Region'!F13</f>
        <v>802711696.0799999</v>
      </c>
      <c r="F66" s="657">
        <f t="shared" si="11"/>
        <v>0.032639341845735775</v>
      </c>
    </row>
    <row r="67" spans="2:6" ht="12.75" thickBot="1">
      <c r="B67" s="354" t="s">
        <v>79</v>
      </c>
      <c r="C67" s="656">
        <f>'[3]Region'!H14</f>
        <v>7328</v>
      </c>
      <c r="D67" s="657">
        <f t="shared" si="10"/>
        <v>0.030869424189193174</v>
      </c>
      <c r="E67" s="658">
        <f>'[3]Region'!F14</f>
        <v>660444732.8399999</v>
      </c>
      <c r="F67" s="657">
        <f t="shared" si="11"/>
        <v>0.026854574949699037</v>
      </c>
    </row>
    <row r="68" spans="2:6" ht="12.75" thickBot="1">
      <c r="B68" s="782" t="s">
        <v>25</v>
      </c>
      <c r="C68" s="659">
        <f>SUM(C56:C67)</f>
        <v>237387</v>
      </c>
      <c r="D68" s="596">
        <f>SUM(D56:D67)</f>
        <v>1</v>
      </c>
      <c r="E68" s="659">
        <f>SUM(E56:E67)</f>
        <v>24593378747.459995</v>
      </c>
      <c r="F68" s="596">
        <f>SUM(F56:F67)</f>
        <v>1.0000000000000002</v>
      </c>
    </row>
  </sheetData>
  <sheetProtection/>
  <mergeCells count="11">
    <mergeCell ref="H2:I2"/>
    <mergeCell ref="H3:I3"/>
    <mergeCell ref="B14:F15"/>
    <mergeCell ref="B51:F52"/>
    <mergeCell ref="H17:I17"/>
    <mergeCell ref="H14:M15"/>
    <mergeCell ref="H18:I18"/>
    <mergeCell ref="H28:M28"/>
    <mergeCell ref="H30:I30"/>
    <mergeCell ref="H31:I31"/>
    <mergeCell ref="H42:M42"/>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May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A1">
      <selection activeCell="K6" sqref="K6"/>
    </sheetView>
  </sheetViews>
  <sheetFormatPr defaultColWidth="9.140625" defaultRowHeight="12"/>
  <cols>
    <col min="1" max="1" width="51.7109375" style="104" customWidth="1"/>
    <col min="2" max="2" width="15.140625" style="104" bestFit="1" customWidth="1"/>
    <col min="3" max="3" width="17.421875" style="104" customWidth="1"/>
    <col min="4" max="4" width="17.7109375" style="104" bestFit="1" customWidth="1"/>
    <col min="5" max="5" width="17.7109375" style="104" customWidth="1"/>
    <col min="6" max="6" width="15.57421875" style="104" customWidth="1"/>
    <col min="7" max="7" width="15.00390625" style="104" customWidth="1"/>
    <col min="8" max="8" width="16.421875" style="104" customWidth="1"/>
    <col min="9" max="9" width="15.140625" style="104" bestFit="1" customWidth="1"/>
    <col min="10" max="10" width="12.7109375" style="104" bestFit="1" customWidth="1"/>
    <col min="11" max="11" width="7.140625" style="104" customWidth="1"/>
    <col min="12" max="13" width="15.421875" style="104" bestFit="1" customWidth="1"/>
    <col min="14" max="14" width="13.00390625" style="104" bestFit="1" customWidth="1"/>
    <col min="15" max="15" width="12.140625" style="104" customWidth="1"/>
    <col min="16" max="16" width="9.7109375" style="104" customWidth="1"/>
    <col min="17" max="17" width="10.00390625" style="104" customWidth="1"/>
    <col min="18" max="18" width="10.28125" style="104" customWidth="1"/>
    <col min="19" max="16384" width="9.140625" style="104" customWidth="1"/>
  </cols>
  <sheetData>
    <row r="2" spans="1:18" ht="12.75" thickBot="1">
      <c r="A2" s="99" t="s">
        <v>119</v>
      </c>
      <c r="B2" s="100"/>
      <c r="C2" s="101"/>
      <c r="D2" s="102"/>
      <c r="E2" s="102"/>
      <c r="F2" s="102"/>
      <c r="G2" s="102"/>
      <c r="H2" s="102"/>
      <c r="I2" s="102"/>
      <c r="J2" s="102"/>
      <c r="K2" s="102"/>
      <c r="L2" s="102"/>
      <c r="M2" s="102"/>
      <c r="N2" s="102"/>
      <c r="O2" s="102"/>
      <c r="P2" s="102"/>
      <c r="Q2" s="103"/>
      <c r="R2" s="103"/>
    </row>
    <row r="3" spans="1:17" ht="12">
      <c r="A3" s="105"/>
      <c r="B3" s="106"/>
      <c r="C3" s="107"/>
      <c r="D3" s="108"/>
      <c r="E3" s="106"/>
      <c r="F3" s="108"/>
      <c r="G3" s="108"/>
      <c r="H3" s="108"/>
      <c r="I3" s="108"/>
      <c r="J3" s="108"/>
      <c r="K3" s="108"/>
      <c r="L3" s="108"/>
      <c r="M3" s="108"/>
      <c r="N3" s="108"/>
      <c r="O3" s="108"/>
      <c r="P3" s="108"/>
      <c r="Q3" s="108"/>
    </row>
    <row r="4" spans="1:17" ht="12">
      <c r="A4" s="109" t="s">
        <v>120</v>
      </c>
      <c r="B4" s="110">
        <v>40452</v>
      </c>
      <c r="C4" s="108"/>
      <c r="D4" s="105"/>
      <c r="E4" s="108"/>
      <c r="F4" s="108"/>
      <c r="G4" s="824" t="s">
        <v>147</v>
      </c>
      <c r="H4" s="824"/>
      <c r="I4" s="108"/>
      <c r="J4" s="108"/>
      <c r="K4" s="108"/>
      <c r="L4" s="108"/>
      <c r="M4" s="108"/>
      <c r="N4" s="108"/>
      <c r="O4" s="108"/>
      <c r="P4" s="108"/>
      <c r="Q4" s="108"/>
    </row>
    <row r="5" spans="1:17" ht="12.75" thickBot="1">
      <c r="A5" s="111"/>
      <c r="B5" s="111"/>
      <c r="C5" s="111"/>
      <c r="D5" s="105"/>
      <c r="E5" s="111"/>
      <c r="F5" s="111"/>
      <c r="G5" s="111"/>
      <c r="H5" s="111"/>
      <c r="I5" s="111"/>
      <c r="J5" s="111"/>
      <c r="K5" s="111"/>
      <c r="L5" s="111"/>
      <c r="M5" s="111"/>
      <c r="N5" s="111"/>
      <c r="O5" s="111"/>
      <c r="P5" s="111"/>
      <c r="Q5" s="111"/>
    </row>
    <row r="6" spans="1:18" ht="44.25" customHeight="1" thickBot="1">
      <c r="A6" s="112" t="s">
        <v>148</v>
      </c>
      <c r="B6" s="328" t="s">
        <v>121</v>
      </c>
      <c r="C6" s="112" t="s">
        <v>453</v>
      </c>
      <c r="D6" s="112" t="s">
        <v>454</v>
      </c>
      <c r="E6" s="328" t="s">
        <v>122</v>
      </c>
      <c r="F6" s="328" t="s">
        <v>123</v>
      </c>
      <c r="G6" s="328" t="s">
        <v>124</v>
      </c>
      <c r="H6" s="328" t="s">
        <v>125</v>
      </c>
      <c r="I6" s="328" t="s">
        <v>126</v>
      </c>
      <c r="J6" s="328" t="s">
        <v>127</v>
      </c>
      <c r="K6" s="328" t="s">
        <v>128</v>
      </c>
      <c r="L6" s="328" t="s">
        <v>129</v>
      </c>
      <c r="M6" s="328" t="s">
        <v>130</v>
      </c>
      <c r="N6" s="328" t="s">
        <v>131</v>
      </c>
      <c r="O6" s="328" t="s">
        <v>132</v>
      </c>
      <c r="P6" s="328" t="s">
        <v>133</v>
      </c>
      <c r="Q6" s="328" t="s">
        <v>134</v>
      </c>
      <c r="R6" s="328" t="s">
        <v>194</v>
      </c>
    </row>
    <row r="7" spans="1:18" ht="12">
      <c r="A7" s="113"/>
      <c r="B7" s="114"/>
      <c r="C7" s="115"/>
      <c r="D7" s="114"/>
      <c r="E7" s="114"/>
      <c r="F7" s="115"/>
      <c r="G7" s="116"/>
      <c r="H7" s="117"/>
      <c r="I7" s="118"/>
      <c r="J7" s="119"/>
      <c r="K7" s="120"/>
      <c r="L7" s="121"/>
      <c r="M7" s="122"/>
      <c r="N7" s="121"/>
      <c r="O7" s="123"/>
      <c r="P7" s="124"/>
      <c r="Q7" s="125"/>
      <c r="R7" s="126"/>
    </row>
    <row r="8" spans="1:18" ht="12">
      <c r="A8" s="205" t="s">
        <v>135</v>
      </c>
      <c r="B8" s="128" t="s">
        <v>236</v>
      </c>
      <c r="C8" s="129" t="s">
        <v>136</v>
      </c>
      <c r="D8" s="128" t="s">
        <v>136</v>
      </c>
      <c r="E8" s="128" t="s">
        <v>144</v>
      </c>
      <c r="F8" s="129" t="s">
        <v>226</v>
      </c>
      <c r="G8" s="130">
        <v>2125000000</v>
      </c>
      <c r="H8" s="131">
        <v>-2125000000</v>
      </c>
      <c r="I8" s="130">
        <f>SUM(G8:H8)</f>
        <v>0</v>
      </c>
      <c r="J8" s="132" t="s">
        <v>145</v>
      </c>
      <c r="K8" s="133">
        <v>0.0125</v>
      </c>
      <c r="L8" s="138" t="s">
        <v>424</v>
      </c>
      <c r="M8" s="138" t="s">
        <v>424</v>
      </c>
      <c r="N8" s="139" t="s">
        <v>424</v>
      </c>
      <c r="O8" s="140" t="s">
        <v>424</v>
      </c>
      <c r="P8" s="134">
        <v>42339</v>
      </c>
      <c r="Q8" s="135">
        <v>56584</v>
      </c>
      <c r="R8" s="136" t="s">
        <v>195</v>
      </c>
    </row>
    <row r="9" spans="1:18" ht="12">
      <c r="A9" s="205" t="s">
        <v>138</v>
      </c>
      <c r="B9" s="128" t="s">
        <v>237</v>
      </c>
      <c r="C9" s="129" t="s">
        <v>136</v>
      </c>
      <c r="D9" s="128" t="s">
        <v>136</v>
      </c>
      <c r="E9" s="128" t="s">
        <v>144</v>
      </c>
      <c r="F9" s="129" t="s">
        <v>226</v>
      </c>
      <c r="G9" s="130">
        <v>2125000000</v>
      </c>
      <c r="H9" s="131">
        <v>-2125000000</v>
      </c>
      <c r="I9" s="130">
        <v>0</v>
      </c>
      <c r="J9" s="132" t="s">
        <v>145</v>
      </c>
      <c r="K9" s="133">
        <v>0.0125</v>
      </c>
      <c r="L9" s="138" t="s">
        <v>424</v>
      </c>
      <c r="M9" s="138" t="s">
        <v>424</v>
      </c>
      <c r="N9" s="139" t="s">
        <v>424</v>
      </c>
      <c r="O9" s="140" t="s">
        <v>424</v>
      </c>
      <c r="P9" s="134">
        <v>42339</v>
      </c>
      <c r="Q9" s="135">
        <v>56584</v>
      </c>
      <c r="R9" s="136" t="s">
        <v>195</v>
      </c>
    </row>
    <row r="10" spans="1:18" ht="12">
      <c r="A10" s="205" t="s">
        <v>140</v>
      </c>
      <c r="B10" s="128" t="s">
        <v>238</v>
      </c>
      <c r="C10" s="129" t="s">
        <v>136</v>
      </c>
      <c r="D10" s="128" t="s">
        <v>136</v>
      </c>
      <c r="E10" s="128" t="s">
        <v>144</v>
      </c>
      <c r="F10" s="129" t="s">
        <v>226</v>
      </c>
      <c r="G10" s="130">
        <v>2125000000</v>
      </c>
      <c r="H10" s="131">
        <v>-2125000000</v>
      </c>
      <c r="I10" s="130">
        <f aca="true" t="shared" si="0" ref="I10:I17">SUM(G10:H10)</f>
        <v>0</v>
      </c>
      <c r="J10" s="132" t="s">
        <v>145</v>
      </c>
      <c r="K10" s="133">
        <v>0.0125</v>
      </c>
      <c r="L10" s="138" t="s">
        <v>424</v>
      </c>
      <c r="M10" s="138" t="s">
        <v>424</v>
      </c>
      <c r="N10" s="139" t="s">
        <v>424</v>
      </c>
      <c r="O10" s="140" t="s">
        <v>424</v>
      </c>
      <c r="P10" s="134">
        <v>42339</v>
      </c>
      <c r="Q10" s="135">
        <v>56584</v>
      </c>
      <c r="R10" s="136" t="s">
        <v>195</v>
      </c>
    </row>
    <row r="11" spans="1:18" ht="12">
      <c r="A11" s="205" t="s">
        <v>143</v>
      </c>
      <c r="B11" s="128" t="s">
        <v>239</v>
      </c>
      <c r="C11" s="129" t="s">
        <v>136</v>
      </c>
      <c r="D11" s="128" t="s">
        <v>136</v>
      </c>
      <c r="E11" s="128" t="s">
        <v>144</v>
      </c>
      <c r="F11" s="129" t="s">
        <v>226</v>
      </c>
      <c r="G11" s="130">
        <v>2125000000</v>
      </c>
      <c r="H11" s="131">
        <v>0</v>
      </c>
      <c r="I11" s="130">
        <f t="shared" si="0"/>
        <v>2125000000</v>
      </c>
      <c r="J11" s="132" t="s">
        <v>145</v>
      </c>
      <c r="K11" s="133">
        <v>0.0125</v>
      </c>
      <c r="L11" s="137">
        <f>(VLOOKUP(J11,'[3]Rates'!$A$2:$B$5,2,FALSE)+K11)</f>
        <v>0.023151900000000003</v>
      </c>
      <c r="M11" s="373" t="s">
        <v>518</v>
      </c>
      <c r="N11" s="374">
        <v>41079</v>
      </c>
      <c r="O11" s="140">
        <v>12265749.760274</v>
      </c>
      <c r="P11" s="134">
        <v>42339</v>
      </c>
      <c r="Q11" s="135">
        <v>56584</v>
      </c>
      <c r="R11" s="136" t="s">
        <v>195</v>
      </c>
    </row>
    <row r="12" spans="1:18" ht="12">
      <c r="A12" s="205" t="s">
        <v>146</v>
      </c>
      <c r="B12" s="128" t="s">
        <v>240</v>
      </c>
      <c r="C12" s="129" t="s">
        <v>136</v>
      </c>
      <c r="D12" s="128" t="s">
        <v>136</v>
      </c>
      <c r="E12" s="128" t="s">
        <v>144</v>
      </c>
      <c r="F12" s="129" t="s">
        <v>226</v>
      </c>
      <c r="G12" s="130">
        <v>400000000</v>
      </c>
      <c r="H12" s="131">
        <v>0</v>
      </c>
      <c r="I12" s="130">
        <f t="shared" si="0"/>
        <v>400000000</v>
      </c>
      <c r="J12" s="132" t="s">
        <v>145</v>
      </c>
      <c r="K12" s="133">
        <v>0.0125</v>
      </c>
      <c r="L12" s="137">
        <f>(VLOOKUP(J12,'[3]Rates'!$A$2:$B$5,2,FALSE)+K12)</f>
        <v>0.023151900000000003</v>
      </c>
      <c r="M12" s="373" t="s">
        <v>518</v>
      </c>
      <c r="N12" s="374">
        <v>41079</v>
      </c>
      <c r="O12" s="140">
        <v>2308847.013699</v>
      </c>
      <c r="P12" s="134">
        <v>42339</v>
      </c>
      <c r="Q12" s="135">
        <v>56584</v>
      </c>
      <c r="R12" s="136" t="s">
        <v>196</v>
      </c>
    </row>
    <row r="13" spans="1:18" ht="12">
      <c r="A13" s="205" t="s">
        <v>154</v>
      </c>
      <c r="B13" s="128" t="s">
        <v>241</v>
      </c>
      <c r="C13" s="129" t="s">
        <v>136</v>
      </c>
      <c r="D13" s="128" t="s">
        <v>136</v>
      </c>
      <c r="E13" s="128" t="s">
        <v>144</v>
      </c>
      <c r="F13" s="129" t="s">
        <v>226</v>
      </c>
      <c r="G13" s="130">
        <v>2500000000</v>
      </c>
      <c r="H13" s="131">
        <f>-1892749150.43699-607250849.566914</f>
        <v>-2500000000.003904</v>
      </c>
      <c r="I13" s="130">
        <v>0</v>
      </c>
      <c r="J13" s="132" t="s">
        <v>145</v>
      </c>
      <c r="K13" s="133">
        <v>0.0125</v>
      </c>
      <c r="L13" s="138" t="s">
        <v>424</v>
      </c>
      <c r="M13" s="138" t="s">
        <v>424</v>
      </c>
      <c r="N13" s="139" t="s">
        <v>424</v>
      </c>
      <c r="O13" s="140" t="s">
        <v>424</v>
      </c>
      <c r="P13" s="134">
        <v>42339</v>
      </c>
      <c r="Q13" s="135">
        <v>56584</v>
      </c>
      <c r="R13" s="136" t="s">
        <v>195</v>
      </c>
    </row>
    <row r="14" spans="1:18" ht="12">
      <c r="A14" s="205" t="s">
        <v>155</v>
      </c>
      <c r="B14" s="128" t="s">
        <v>242</v>
      </c>
      <c r="C14" s="129" t="s">
        <v>136</v>
      </c>
      <c r="D14" s="128" t="s">
        <v>136</v>
      </c>
      <c r="E14" s="128" t="s">
        <v>144</v>
      </c>
      <c r="F14" s="129" t="s">
        <v>226</v>
      </c>
      <c r="G14" s="130">
        <v>2500000000</v>
      </c>
      <c r="H14" s="131">
        <f>-1892749150.43699-607250849.566914</f>
        <v>-2500000000.003904</v>
      </c>
      <c r="I14" s="130">
        <v>0</v>
      </c>
      <c r="J14" s="132" t="s">
        <v>145</v>
      </c>
      <c r="K14" s="133">
        <v>0.0125</v>
      </c>
      <c r="L14" s="138" t="s">
        <v>424</v>
      </c>
      <c r="M14" s="138" t="s">
        <v>424</v>
      </c>
      <c r="N14" s="139" t="s">
        <v>424</v>
      </c>
      <c r="O14" s="140" t="s">
        <v>424</v>
      </c>
      <c r="P14" s="134">
        <v>42339</v>
      </c>
      <c r="Q14" s="135">
        <v>56584</v>
      </c>
      <c r="R14" s="136" t="s">
        <v>195</v>
      </c>
    </row>
    <row r="15" spans="1:18" ht="12">
      <c r="A15" s="205" t="s">
        <v>243</v>
      </c>
      <c r="B15" s="128" t="s">
        <v>244</v>
      </c>
      <c r="C15" s="129" t="s">
        <v>136</v>
      </c>
      <c r="D15" s="128" t="s">
        <v>136</v>
      </c>
      <c r="E15" s="128" t="s">
        <v>144</v>
      </c>
      <c r="F15" s="129" t="s">
        <v>226</v>
      </c>
      <c r="G15" s="130">
        <v>2500000000</v>
      </c>
      <c r="H15" s="131">
        <f>-1892749150.43699-607250849.566914</f>
        <v>-2500000000.003904</v>
      </c>
      <c r="I15" s="130">
        <v>0</v>
      </c>
      <c r="J15" s="132" t="s">
        <v>145</v>
      </c>
      <c r="K15" s="133">
        <v>0.0125</v>
      </c>
      <c r="L15" s="138" t="s">
        <v>424</v>
      </c>
      <c r="M15" s="138" t="s">
        <v>424</v>
      </c>
      <c r="N15" s="139" t="s">
        <v>424</v>
      </c>
      <c r="O15" s="140" t="s">
        <v>424</v>
      </c>
      <c r="P15" s="134">
        <v>42339</v>
      </c>
      <c r="Q15" s="135">
        <v>56584</v>
      </c>
      <c r="R15" s="136" t="s">
        <v>195</v>
      </c>
    </row>
    <row r="16" spans="1:18" ht="12">
      <c r="A16" s="205" t="s">
        <v>245</v>
      </c>
      <c r="B16" s="128" t="s">
        <v>246</v>
      </c>
      <c r="C16" s="129" t="s">
        <v>136</v>
      </c>
      <c r="D16" s="128" t="s">
        <v>136</v>
      </c>
      <c r="E16" s="128" t="s">
        <v>144</v>
      </c>
      <c r="F16" s="129" t="s">
        <v>226</v>
      </c>
      <c r="G16" s="130">
        <v>2500000000</v>
      </c>
      <c r="H16" s="131">
        <v>0</v>
      </c>
      <c r="I16" s="130">
        <f t="shared" si="0"/>
        <v>2500000000</v>
      </c>
      <c r="J16" s="132" t="s">
        <v>145</v>
      </c>
      <c r="K16" s="133">
        <v>0.0125</v>
      </c>
      <c r="L16" s="137">
        <f>(VLOOKUP(J16,'[3]Rates'!$A$2:$B$5,2,FALSE)+K16)</f>
        <v>0.023151900000000003</v>
      </c>
      <c r="M16" s="373" t="s">
        <v>518</v>
      </c>
      <c r="N16" s="374">
        <v>41079</v>
      </c>
      <c r="O16" s="140">
        <v>14430293.835617</v>
      </c>
      <c r="P16" s="134">
        <v>42339</v>
      </c>
      <c r="Q16" s="135">
        <v>56584</v>
      </c>
      <c r="R16" s="136" t="s">
        <v>195</v>
      </c>
    </row>
    <row r="17" spans="1:18" ht="12">
      <c r="A17" s="205" t="s">
        <v>247</v>
      </c>
      <c r="B17" s="128" t="s">
        <v>248</v>
      </c>
      <c r="C17" s="129" t="s">
        <v>136</v>
      </c>
      <c r="D17" s="128" t="s">
        <v>136</v>
      </c>
      <c r="E17" s="128" t="s">
        <v>144</v>
      </c>
      <c r="F17" s="129" t="s">
        <v>226</v>
      </c>
      <c r="G17" s="130">
        <v>1549000000</v>
      </c>
      <c r="H17" s="131">
        <v>0</v>
      </c>
      <c r="I17" s="130">
        <f t="shared" si="0"/>
        <v>1549000000</v>
      </c>
      <c r="J17" s="132" t="s">
        <v>145</v>
      </c>
      <c r="K17" s="133">
        <v>0.0125</v>
      </c>
      <c r="L17" s="137">
        <f>(VLOOKUP(J17,'[3]Rates'!$A$2:$B$5,2,FALSE)+K17)</f>
        <v>0.023151900000000003</v>
      </c>
      <c r="M17" s="373" t="s">
        <v>518</v>
      </c>
      <c r="N17" s="374">
        <v>41079</v>
      </c>
      <c r="O17" s="140">
        <v>8941010.060548</v>
      </c>
      <c r="P17" s="134">
        <v>42339</v>
      </c>
      <c r="Q17" s="135">
        <v>56584</v>
      </c>
      <c r="R17" s="136" t="s">
        <v>196</v>
      </c>
    </row>
    <row r="18" spans="1:18" ht="12">
      <c r="A18" s="205" t="s">
        <v>249</v>
      </c>
      <c r="B18" s="128" t="s">
        <v>250</v>
      </c>
      <c r="C18" s="129" t="s">
        <v>251</v>
      </c>
      <c r="D18" s="128" t="s">
        <v>251</v>
      </c>
      <c r="E18" s="128" t="s">
        <v>144</v>
      </c>
      <c r="F18" s="129" t="s">
        <v>226</v>
      </c>
      <c r="G18" s="130">
        <v>1385715000</v>
      </c>
      <c r="H18" s="131">
        <f>I18-G18</f>
        <v>-776415000</v>
      </c>
      <c r="I18" s="130">
        <v>609300000</v>
      </c>
      <c r="J18" s="132" t="s">
        <v>145</v>
      </c>
      <c r="K18" s="133">
        <v>0.009</v>
      </c>
      <c r="L18" s="137">
        <f>(VLOOKUP(J18,'[3]Rates'!$A$2:$B$5,2,FALSE)+K18)</f>
        <v>0.0196519</v>
      </c>
      <c r="M18" s="373" t="s">
        <v>518</v>
      </c>
      <c r="N18" s="374">
        <v>41079</v>
      </c>
      <c r="O18" s="140">
        <v>885740.745452</v>
      </c>
      <c r="P18" s="134">
        <v>42339</v>
      </c>
      <c r="Q18" s="135">
        <v>56584</v>
      </c>
      <c r="R18" s="136" t="s">
        <v>196</v>
      </c>
    </row>
    <row r="19" spans="1:18" ht="12">
      <c r="A19" s="205" t="s">
        <v>252</v>
      </c>
      <c r="B19" s="128" t="s">
        <v>253</v>
      </c>
      <c r="C19" s="129" t="s">
        <v>251</v>
      </c>
      <c r="D19" s="128" t="s">
        <v>251</v>
      </c>
      <c r="E19" s="128" t="s">
        <v>144</v>
      </c>
      <c r="F19" s="129" t="s">
        <v>226</v>
      </c>
      <c r="G19" s="130">
        <v>1742774000</v>
      </c>
      <c r="H19" s="131">
        <f>I19-G19</f>
        <v>-976574000</v>
      </c>
      <c r="I19" s="130">
        <v>766200000</v>
      </c>
      <c r="J19" s="132" t="s">
        <v>145</v>
      </c>
      <c r="K19" s="133">
        <v>0.009</v>
      </c>
      <c r="L19" s="137">
        <f>(VLOOKUP(J19,'[3]Rates'!$A$2:$B$5,2,FALSE)+K19)</f>
        <v>0.0196519</v>
      </c>
      <c r="M19" s="373" t="s">
        <v>518</v>
      </c>
      <c r="N19" s="374">
        <v>41079</v>
      </c>
      <c r="O19" s="140">
        <v>1113826.619343</v>
      </c>
      <c r="P19" s="134">
        <v>42339</v>
      </c>
      <c r="Q19" s="135">
        <v>56584</v>
      </c>
      <c r="R19" s="136" t="s">
        <v>196</v>
      </c>
    </row>
    <row r="20" spans="1:18" ht="12.75" thickBot="1">
      <c r="A20" s="141"/>
      <c r="B20" s="142"/>
      <c r="C20" s="143"/>
      <c r="D20" s="142"/>
      <c r="E20" s="142"/>
      <c r="F20" s="143"/>
      <c r="G20" s="142"/>
      <c r="H20" s="143"/>
      <c r="I20" s="142"/>
      <c r="J20" s="143"/>
      <c r="K20" s="142"/>
      <c r="L20" s="143"/>
      <c r="M20" s="142"/>
      <c r="N20" s="143"/>
      <c r="O20" s="144"/>
      <c r="P20" s="143"/>
      <c r="Q20" s="142"/>
      <c r="R20" s="145"/>
    </row>
    <row r="21" spans="1:17" ht="12">
      <c r="A21" s="109" t="s">
        <v>197</v>
      </c>
      <c r="B21" s="108"/>
      <c r="C21" s="108"/>
      <c r="D21" s="108"/>
      <c r="E21" s="108"/>
      <c r="F21" s="146"/>
      <c r="G21" s="129"/>
      <c r="H21" s="129"/>
      <c r="I21" s="129"/>
      <c r="J21" s="129"/>
      <c r="K21" s="129"/>
      <c r="L21" s="147"/>
      <c r="M21" s="147"/>
      <c r="N21" s="148"/>
      <c r="O21" s="149"/>
      <c r="P21" s="108"/>
      <c r="Q21" s="150"/>
    </row>
    <row r="22" spans="1:17" ht="12.75" thickBot="1">
      <c r="A22" s="105"/>
      <c r="B22" s="129"/>
      <c r="C22" s="129"/>
      <c r="D22" s="129"/>
      <c r="E22" s="129"/>
      <c r="F22" s="151"/>
      <c r="G22" s="152"/>
      <c r="H22" s="153"/>
      <c r="I22" s="153"/>
      <c r="J22" s="154"/>
      <c r="K22" s="46"/>
      <c r="L22" s="155"/>
      <c r="M22" s="156"/>
      <c r="N22" s="157"/>
      <c r="O22" s="134"/>
      <c r="P22" s="158"/>
      <c r="Q22" s="159"/>
    </row>
    <row r="23" spans="1:17" ht="12" customHeight="1">
      <c r="A23" s="160" t="s">
        <v>254</v>
      </c>
      <c r="B23" s="328" t="s">
        <v>25</v>
      </c>
      <c r="C23" s="161" t="s">
        <v>156</v>
      </c>
      <c r="D23" s="328" t="s">
        <v>157</v>
      </c>
      <c r="E23" s="162" t="s">
        <v>158</v>
      </c>
      <c r="F23" s="151"/>
      <c r="G23" s="152"/>
      <c r="H23" s="153"/>
      <c r="I23" s="153"/>
      <c r="J23" s="154"/>
      <c r="K23" s="46"/>
      <c r="L23" s="155"/>
      <c r="M23" s="156"/>
      <c r="N23" s="157"/>
      <c r="O23" s="134"/>
      <c r="P23" s="158"/>
      <c r="Q23" s="159"/>
    </row>
    <row r="24" spans="1:17" ht="24.75" customHeight="1" thickBot="1">
      <c r="A24" s="163"/>
      <c r="B24" s="329" t="s">
        <v>21</v>
      </c>
      <c r="C24" s="164"/>
      <c r="D24" s="329" t="s">
        <v>159</v>
      </c>
      <c r="E24" s="165" t="s">
        <v>160</v>
      </c>
      <c r="F24" s="151"/>
      <c r="G24" s="152"/>
      <c r="H24" s="153"/>
      <c r="I24" s="153"/>
      <c r="J24" s="154"/>
      <c r="K24" s="46"/>
      <c r="L24" s="155"/>
      <c r="M24" s="156"/>
      <c r="N24" s="157"/>
      <c r="O24" s="134"/>
      <c r="P24" s="158"/>
      <c r="Q24" s="159"/>
    </row>
    <row r="25" spans="1:17" ht="12">
      <c r="A25" s="127"/>
      <c r="B25" s="128"/>
      <c r="C25" s="129"/>
      <c r="D25" s="128"/>
      <c r="E25" s="166"/>
      <c r="F25" s="151"/>
      <c r="G25" s="152"/>
      <c r="H25" s="153"/>
      <c r="I25" s="153"/>
      <c r="J25" s="154"/>
      <c r="K25" s="46"/>
      <c r="L25" s="155"/>
      <c r="M25" s="156"/>
      <c r="N25" s="157"/>
      <c r="O25" s="134"/>
      <c r="P25" s="158"/>
      <c r="Q25" s="159"/>
    </row>
    <row r="26" spans="1:17" ht="12">
      <c r="A26" s="127" t="s">
        <v>227</v>
      </c>
      <c r="B26" s="140">
        <f>I8</f>
        <v>0</v>
      </c>
      <c r="C26" s="369" t="s">
        <v>424</v>
      </c>
      <c r="D26" s="370" t="s">
        <v>424</v>
      </c>
      <c r="E26" s="371" t="s">
        <v>424</v>
      </c>
      <c r="F26" s="170"/>
      <c r="G26" s="152"/>
      <c r="H26" s="152"/>
      <c r="I26" s="152"/>
      <c r="J26" s="152"/>
      <c r="K26" s="46"/>
      <c r="L26" s="155"/>
      <c r="M26" s="156"/>
      <c r="N26" s="156"/>
      <c r="O26" s="152"/>
      <c r="P26" s="158"/>
      <c r="Q26" s="158"/>
    </row>
    <row r="27" spans="1:17" ht="12">
      <c r="A27" s="127" t="s">
        <v>228</v>
      </c>
      <c r="B27" s="140">
        <f>I9</f>
        <v>0</v>
      </c>
      <c r="C27" s="369" t="s">
        <v>424</v>
      </c>
      <c r="D27" s="370" t="s">
        <v>424</v>
      </c>
      <c r="E27" s="371" t="s">
        <v>424</v>
      </c>
      <c r="F27" s="146"/>
      <c r="G27" s="152"/>
      <c r="H27" s="152"/>
      <c r="I27" s="152"/>
      <c r="J27" s="152"/>
      <c r="K27" s="46"/>
      <c r="L27" s="155"/>
      <c r="M27" s="156"/>
      <c r="N27" s="156"/>
      <c r="O27" s="152"/>
      <c r="P27" s="158"/>
      <c r="Q27" s="158"/>
    </row>
    <row r="28" spans="1:17" ht="12">
      <c r="A28" s="127" t="s">
        <v>229</v>
      </c>
      <c r="B28" s="140">
        <f aca="true" t="shared" si="1" ref="B28:B37">I10</f>
        <v>0</v>
      </c>
      <c r="C28" s="369" t="s">
        <v>424</v>
      </c>
      <c r="D28" s="370" t="s">
        <v>424</v>
      </c>
      <c r="E28" s="371" t="s">
        <v>424</v>
      </c>
      <c r="F28" s="146"/>
      <c r="G28" s="152"/>
      <c r="H28" s="152"/>
      <c r="I28" s="152"/>
      <c r="J28" s="152"/>
      <c r="K28" s="46"/>
      <c r="L28" s="155"/>
      <c r="M28" s="156"/>
      <c r="N28" s="156"/>
      <c r="O28" s="152"/>
      <c r="P28" s="158"/>
      <c r="Q28" s="158"/>
    </row>
    <row r="29" spans="1:17" ht="12">
      <c r="A29" s="127" t="s">
        <v>230</v>
      </c>
      <c r="B29" s="140">
        <f t="shared" si="1"/>
        <v>2125000000</v>
      </c>
      <c r="C29" s="167">
        <f aca="true" t="shared" si="2" ref="C29:C37">B29/$B$39</f>
        <v>0.2673124095855085</v>
      </c>
      <c r="D29" s="168">
        <f>($B$36+$B$37)/$B$39</f>
        <v>0.17302975029876091</v>
      </c>
      <c r="E29" s="169">
        <f aca="true" t="shared" si="3" ref="E29:E35">D29+$C$42</f>
        <v>0.1866029310019498</v>
      </c>
      <c r="F29" s="170"/>
      <c r="G29" s="129"/>
      <c r="H29" s="129"/>
      <c r="I29" s="129"/>
      <c r="J29" s="129"/>
      <c r="K29" s="129"/>
      <c r="L29" s="129"/>
      <c r="M29" s="129"/>
      <c r="N29" s="129"/>
      <c r="O29" s="129"/>
      <c r="P29" s="129"/>
      <c r="Q29" s="129"/>
    </row>
    <row r="30" spans="1:17" ht="12">
      <c r="A30" s="127" t="s">
        <v>231</v>
      </c>
      <c r="B30" s="140">
        <f t="shared" si="1"/>
        <v>400000000</v>
      </c>
      <c r="C30" s="167">
        <f t="shared" si="2"/>
        <v>0.05031763003962513</v>
      </c>
      <c r="D30" s="168">
        <f aca="true" t="shared" si="4" ref="D30:D35">($B$36+$B$37)/$B$39</f>
        <v>0.17302975029876091</v>
      </c>
      <c r="E30" s="169">
        <f t="shared" si="3"/>
        <v>0.1866029310019498</v>
      </c>
      <c r="F30" s="146"/>
      <c r="G30" s="129"/>
      <c r="H30" s="129"/>
      <c r="I30" s="129"/>
      <c r="J30" s="129"/>
      <c r="K30" s="129"/>
      <c r="L30" s="129"/>
      <c r="M30" s="129"/>
      <c r="N30" s="129"/>
      <c r="O30" s="129"/>
      <c r="P30" s="129"/>
      <c r="Q30" s="129"/>
    </row>
    <row r="31" spans="1:17" ht="12">
      <c r="A31" s="127" t="s">
        <v>232</v>
      </c>
      <c r="B31" s="140">
        <f t="shared" si="1"/>
        <v>0</v>
      </c>
      <c r="C31" s="369" t="s">
        <v>424</v>
      </c>
      <c r="D31" s="370" t="s">
        <v>424</v>
      </c>
      <c r="E31" s="371" t="s">
        <v>424</v>
      </c>
      <c r="F31" s="146"/>
      <c r="G31" s="129"/>
      <c r="H31" s="129"/>
      <c r="I31" s="129"/>
      <c r="J31" s="129"/>
      <c r="K31" s="129"/>
      <c r="L31" s="129"/>
      <c r="M31" s="129"/>
      <c r="N31" s="129"/>
      <c r="O31" s="129"/>
      <c r="P31" s="129"/>
      <c r="Q31" s="129"/>
    </row>
    <row r="32" spans="1:17" ht="12">
      <c r="A32" s="127" t="s">
        <v>233</v>
      </c>
      <c r="B32" s="140">
        <f t="shared" si="1"/>
        <v>0</v>
      </c>
      <c r="C32" s="369" t="s">
        <v>424</v>
      </c>
      <c r="D32" s="370" t="s">
        <v>424</v>
      </c>
      <c r="E32" s="371" t="s">
        <v>424</v>
      </c>
      <c r="F32" s="146"/>
      <c r="G32" s="108"/>
      <c r="H32" s="108"/>
      <c r="I32" s="108"/>
      <c r="J32" s="108"/>
      <c r="K32" s="108"/>
      <c r="L32" s="108"/>
      <c r="M32" s="108"/>
      <c r="N32" s="108"/>
      <c r="O32" s="108"/>
      <c r="P32" s="108"/>
      <c r="Q32" s="108"/>
    </row>
    <row r="33" spans="1:17" ht="12">
      <c r="A33" s="127" t="s">
        <v>255</v>
      </c>
      <c r="B33" s="140">
        <f t="shared" si="1"/>
        <v>0</v>
      </c>
      <c r="C33" s="369" t="s">
        <v>424</v>
      </c>
      <c r="D33" s="370" t="s">
        <v>424</v>
      </c>
      <c r="E33" s="371" t="s">
        <v>424</v>
      </c>
      <c r="F33" s="146"/>
      <c r="G33" s="108"/>
      <c r="H33" s="108"/>
      <c r="I33" s="108"/>
      <c r="J33" s="108"/>
      <c r="K33" s="108"/>
      <c r="L33" s="108"/>
      <c r="M33" s="108"/>
      <c r="N33" s="108"/>
      <c r="O33" s="108"/>
      <c r="P33" s="108"/>
      <c r="Q33" s="108"/>
    </row>
    <row r="34" spans="1:17" ht="12">
      <c r="A34" s="127" t="s">
        <v>256</v>
      </c>
      <c r="B34" s="140">
        <f t="shared" si="1"/>
        <v>2500000000</v>
      </c>
      <c r="C34" s="167">
        <f t="shared" si="2"/>
        <v>0.3144851877476571</v>
      </c>
      <c r="D34" s="168">
        <f t="shared" si="4"/>
        <v>0.17302975029876091</v>
      </c>
      <c r="E34" s="169">
        <f t="shared" si="3"/>
        <v>0.1866029310019498</v>
      </c>
      <c r="F34" s="146"/>
      <c r="G34" s="108"/>
      <c r="H34" s="108"/>
      <c r="I34" s="108"/>
      <c r="J34" s="108"/>
      <c r="K34" s="108"/>
      <c r="L34" s="108"/>
      <c r="M34" s="108"/>
      <c r="N34" s="108"/>
      <c r="O34" s="108"/>
      <c r="P34" s="108"/>
      <c r="Q34" s="108"/>
    </row>
    <row r="35" spans="1:17" ht="12">
      <c r="A35" s="127" t="s">
        <v>257</v>
      </c>
      <c r="B35" s="140">
        <f t="shared" si="1"/>
        <v>1549000000</v>
      </c>
      <c r="C35" s="167">
        <f t="shared" si="2"/>
        <v>0.19485502232844834</v>
      </c>
      <c r="D35" s="168">
        <f t="shared" si="4"/>
        <v>0.17302975029876091</v>
      </c>
      <c r="E35" s="169">
        <f t="shared" si="3"/>
        <v>0.1866029310019498</v>
      </c>
      <c r="F35" s="146"/>
      <c r="G35" s="108"/>
      <c r="H35" s="108"/>
      <c r="I35" s="108"/>
      <c r="J35" s="108"/>
      <c r="K35" s="108"/>
      <c r="L35" s="108"/>
      <c r="M35" s="108"/>
      <c r="N35" s="108"/>
      <c r="O35" s="108"/>
      <c r="P35" s="108"/>
      <c r="Q35" s="108"/>
    </row>
    <row r="36" spans="1:17" ht="12">
      <c r="A36" s="127" t="s">
        <v>258</v>
      </c>
      <c r="B36" s="140">
        <f t="shared" si="1"/>
        <v>609300000</v>
      </c>
      <c r="C36" s="167">
        <f t="shared" si="2"/>
        <v>0.07664632995785899</v>
      </c>
      <c r="D36" s="168">
        <v>0</v>
      </c>
      <c r="E36" s="169">
        <v>0</v>
      </c>
      <c r="F36" s="146"/>
      <c r="G36" s="108"/>
      <c r="H36" s="108"/>
      <c r="I36" s="108"/>
      <c r="J36" s="108"/>
      <c r="K36" s="108"/>
      <c r="L36" s="108"/>
      <c r="M36" s="108"/>
      <c r="N36" s="108"/>
      <c r="O36" s="108"/>
      <c r="P36" s="108"/>
      <c r="Q36" s="108"/>
    </row>
    <row r="37" spans="1:17" ht="12">
      <c r="A37" s="127" t="s">
        <v>259</v>
      </c>
      <c r="B37" s="140">
        <f t="shared" si="1"/>
        <v>766200000</v>
      </c>
      <c r="C37" s="167">
        <f t="shared" si="2"/>
        <v>0.09638342034090194</v>
      </c>
      <c r="D37" s="168">
        <v>0</v>
      </c>
      <c r="E37" s="169">
        <v>0</v>
      </c>
      <c r="F37" s="146"/>
      <c r="G37" s="108"/>
      <c r="H37" s="108"/>
      <c r="I37" s="108"/>
      <c r="J37" s="108"/>
      <c r="K37" s="108"/>
      <c r="L37" s="108"/>
      <c r="M37" s="108"/>
      <c r="N37" s="108"/>
      <c r="O37" s="108"/>
      <c r="P37" s="108"/>
      <c r="Q37" s="108"/>
    </row>
    <row r="38" spans="1:17" ht="12.75" thickBot="1">
      <c r="A38" s="127"/>
      <c r="B38" s="171"/>
      <c r="C38" s="172"/>
      <c r="D38" s="173"/>
      <c r="E38" s="174"/>
      <c r="F38" s="175"/>
      <c r="G38" s="176"/>
      <c r="H38" s="176"/>
      <c r="I38" s="176"/>
      <c r="J38" s="176"/>
      <c r="K38" s="176"/>
      <c r="L38" s="176"/>
      <c r="M38" s="176"/>
      <c r="N38" s="176"/>
      <c r="O38" s="176"/>
      <c r="P38" s="176"/>
      <c r="Q38" s="176"/>
    </row>
    <row r="39" spans="1:17" ht="12">
      <c r="A39" s="127"/>
      <c r="B39" s="177">
        <f>SUM(B26:B37)</f>
        <v>7949500000</v>
      </c>
      <c r="C39" s="178">
        <f>SUM(C26:C37)</f>
        <v>1</v>
      </c>
      <c r="D39" s="179"/>
      <c r="E39" s="180"/>
      <c r="F39" s="170"/>
      <c r="G39" s="129"/>
      <c r="H39" s="129"/>
      <c r="I39" s="129"/>
      <c r="J39" s="129"/>
      <c r="K39" s="129"/>
      <c r="L39" s="129"/>
      <c r="M39" s="129"/>
      <c r="N39" s="129"/>
      <c r="O39" s="129"/>
      <c r="P39" s="129"/>
      <c r="Q39" s="129"/>
    </row>
    <row r="40" spans="1:17" ht="12.75" thickBot="1">
      <c r="A40" s="127"/>
      <c r="B40" s="181"/>
      <c r="C40" s="182"/>
      <c r="D40" s="179"/>
      <c r="E40" s="180"/>
      <c r="F40" s="170"/>
      <c r="G40" s="152"/>
      <c r="H40" s="152"/>
      <c r="I40" s="152"/>
      <c r="J40" s="152"/>
      <c r="K40" s="46"/>
      <c r="L40" s="155"/>
      <c r="M40" s="156"/>
      <c r="N40" s="156"/>
      <c r="O40" s="183"/>
      <c r="P40" s="158"/>
      <c r="Q40" s="158"/>
    </row>
    <row r="41" spans="1:17" ht="12">
      <c r="A41" s="184"/>
      <c r="B41" s="185"/>
      <c r="C41" s="186"/>
      <c r="D41" s="185"/>
      <c r="E41" s="187"/>
      <c r="F41" s="170"/>
      <c r="G41" s="152"/>
      <c r="H41" s="152"/>
      <c r="I41" s="152"/>
      <c r="J41" s="152"/>
      <c r="K41" s="46"/>
      <c r="L41" s="155"/>
      <c r="M41" s="156"/>
      <c r="N41" s="156"/>
      <c r="O41" s="183"/>
      <c r="P41" s="158"/>
      <c r="Q41" s="158"/>
    </row>
    <row r="42" spans="1:17" ht="12">
      <c r="A42" s="127" t="s">
        <v>234</v>
      </c>
      <c r="B42" s="198">
        <v>107900000</v>
      </c>
      <c r="C42" s="188">
        <f>B42/B39</f>
        <v>0.01357318070318888</v>
      </c>
      <c r="D42" s="179"/>
      <c r="E42" s="180"/>
      <c r="F42" s="129"/>
      <c r="G42" s="129"/>
      <c r="H42" s="129"/>
      <c r="I42" s="129"/>
      <c r="J42" s="129"/>
      <c r="K42" s="129"/>
      <c r="L42" s="129"/>
      <c r="M42" s="129"/>
      <c r="N42" s="129"/>
      <c r="O42" s="129"/>
      <c r="P42" s="129"/>
      <c r="Q42" s="129"/>
    </row>
    <row r="43" spans="1:17" ht="12.75" thickBot="1">
      <c r="A43" s="189"/>
      <c r="B43" s="190"/>
      <c r="C43" s="102"/>
      <c r="D43" s="190"/>
      <c r="E43" s="191"/>
      <c r="F43" s="108"/>
      <c r="G43" s="129"/>
      <c r="H43" s="129"/>
      <c r="I43" s="129"/>
      <c r="J43" s="129"/>
      <c r="K43" s="129"/>
      <c r="L43" s="147"/>
      <c r="M43" s="147"/>
      <c r="N43" s="148"/>
      <c r="O43" s="149"/>
      <c r="P43" s="108"/>
      <c r="Q43" s="150"/>
    </row>
    <row r="44" spans="1:17" ht="12">
      <c r="A44" s="105" t="s">
        <v>541</v>
      </c>
      <c r="B44" s="108"/>
      <c r="C44" s="108"/>
      <c r="D44" s="108"/>
      <c r="E44" s="108"/>
      <c r="F44" s="108"/>
      <c r="G44" s="129"/>
      <c r="H44" s="129"/>
      <c r="I44" s="129"/>
      <c r="J44" s="129"/>
      <c r="K44" s="129"/>
      <c r="L44" s="147"/>
      <c r="M44" s="147"/>
      <c r="N44" s="148"/>
      <c r="O44" s="149"/>
      <c r="P44" s="108"/>
      <c r="Q44" s="150"/>
    </row>
    <row r="45" spans="1:17" ht="12.75" thickBot="1">
      <c r="A45" s="105"/>
      <c r="B45" s="108"/>
      <c r="C45" s="108"/>
      <c r="D45" s="108"/>
      <c r="E45" s="108"/>
      <c r="F45" s="108"/>
      <c r="G45" s="129"/>
      <c r="H45" s="129"/>
      <c r="I45" s="129"/>
      <c r="J45" s="129"/>
      <c r="K45" s="129"/>
      <c r="L45" s="147"/>
      <c r="M45" s="147"/>
      <c r="N45" s="148"/>
      <c r="O45" s="149"/>
      <c r="P45" s="108"/>
      <c r="Q45" s="150"/>
    </row>
    <row r="46" spans="1:17" ht="12">
      <c r="A46" s="160" t="s">
        <v>260</v>
      </c>
      <c r="B46" s="162"/>
      <c r="C46" s="108"/>
      <c r="D46" s="108"/>
      <c r="E46" s="108"/>
      <c r="F46" s="108"/>
      <c r="G46" s="129"/>
      <c r="H46" s="129"/>
      <c r="I46" s="129"/>
      <c r="J46" s="129"/>
      <c r="K46" s="129"/>
      <c r="L46" s="147"/>
      <c r="M46" s="147"/>
      <c r="N46" s="148"/>
      <c r="O46" s="149"/>
      <c r="P46" s="108"/>
      <c r="Q46" s="150"/>
    </row>
    <row r="47" spans="1:17" ht="12.75" thickBot="1">
      <c r="A47" s="163"/>
      <c r="B47" s="165"/>
      <c r="C47" s="105"/>
      <c r="D47" s="105"/>
      <c r="E47" s="105"/>
      <c r="F47" s="105"/>
      <c r="G47" s="105"/>
      <c r="H47" s="105"/>
      <c r="I47" s="105"/>
      <c r="J47" s="105"/>
      <c r="K47" s="105"/>
      <c r="L47" s="105"/>
      <c r="M47" s="105"/>
      <c r="N47" s="105"/>
      <c r="O47" s="105"/>
      <c r="P47" s="105"/>
      <c r="Q47" s="105"/>
    </row>
    <row r="48" spans="1:17" ht="12">
      <c r="A48" s="192" t="s">
        <v>168</v>
      </c>
      <c r="B48" s="193">
        <v>107900000</v>
      </c>
      <c r="C48" s="105"/>
      <c r="D48" s="105"/>
      <c r="E48" s="105"/>
      <c r="F48" s="105"/>
      <c r="G48" s="105"/>
      <c r="H48" s="105"/>
      <c r="I48" s="105"/>
      <c r="J48" s="105"/>
      <c r="K48" s="105"/>
      <c r="L48" s="105"/>
      <c r="M48" s="105"/>
      <c r="N48" s="105"/>
      <c r="O48" s="105"/>
      <c r="P48" s="105"/>
      <c r="Q48" s="105"/>
    </row>
    <row r="49" spans="1:17" ht="12">
      <c r="A49" s="192" t="s">
        <v>169</v>
      </c>
      <c r="B49" s="193"/>
      <c r="C49" s="105"/>
      <c r="D49" s="105"/>
      <c r="E49" s="105"/>
      <c r="F49" s="105"/>
      <c r="G49" s="105"/>
      <c r="H49" s="105"/>
      <c r="I49" s="105"/>
      <c r="J49" s="105"/>
      <c r="K49" s="105"/>
      <c r="L49" s="105"/>
      <c r="M49" s="105"/>
      <c r="N49" s="105"/>
      <c r="O49" s="105"/>
      <c r="P49" s="105"/>
      <c r="Q49" s="105"/>
    </row>
    <row r="50" spans="1:17" ht="12">
      <c r="A50" s="192" t="s">
        <v>170</v>
      </c>
      <c r="B50" s="193"/>
      <c r="C50" s="105"/>
      <c r="D50" s="105"/>
      <c r="E50" s="105"/>
      <c r="F50" s="105"/>
      <c r="G50" s="105"/>
      <c r="H50" s="105"/>
      <c r="I50" s="105"/>
      <c r="J50" s="105"/>
      <c r="K50" s="105"/>
      <c r="L50" s="105"/>
      <c r="M50" s="105"/>
      <c r="N50" s="105"/>
      <c r="O50" s="105"/>
      <c r="P50" s="105"/>
      <c r="Q50" s="105"/>
    </row>
    <row r="51" spans="1:17" ht="12.75" thickBot="1">
      <c r="A51" s="194" t="s">
        <v>171</v>
      </c>
      <c r="B51" s="195">
        <v>107900000</v>
      </c>
      <c r="C51" s="105"/>
      <c r="D51" s="105"/>
      <c r="E51" s="105"/>
      <c r="F51" s="105"/>
      <c r="G51" s="105"/>
      <c r="H51" s="105"/>
      <c r="I51" s="105"/>
      <c r="J51" s="105"/>
      <c r="K51" s="105"/>
      <c r="L51" s="105"/>
      <c r="M51" s="105"/>
      <c r="N51" s="105"/>
      <c r="O51" s="105"/>
      <c r="P51" s="105"/>
      <c r="Q51" s="105"/>
    </row>
    <row r="52" spans="1:17" ht="12.75" thickBot="1">
      <c r="A52" s="109"/>
      <c r="B52" s="109"/>
      <c r="C52" s="105"/>
      <c r="D52" s="105"/>
      <c r="E52" s="105"/>
      <c r="F52" s="105"/>
      <c r="G52" s="105"/>
      <c r="H52" s="105"/>
      <c r="I52" s="105"/>
      <c r="J52" s="105"/>
      <c r="K52" s="105"/>
      <c r="L52" s="105"/>
      <c r="M52" s="105"/>
      <c r="N52" s="105"/>
      <c r="O52" s="105"/>
      <c r="P52" s="105"/>
      <c r="Q52" s="105"/>
    </row>
    <row r="53" spans="1:17" ht="12">
      <c r="A53" s="160" t="s">
        <v>261</v>
      </c>
      <c r="B53" s="328"/>
      <c r="C53" s="105"/>
      <c r="D53" s="105"/>
      <c r="E53" s="105"/>
      <c r="F53" s="105"/>
      <c r="G53" s="105"/>
      <c r="H53" s="105"/>
      <c r="I53" s="105"/>
      <c r="J53" s="105"/>
      <c r="K53" s="105"/>
      <c r="L53" s="105"/>
      <c r="M53" s="105"/>
      <c r="N53" s="105"/>
      <c r="O53" s="105"/>
      <c r="P53" s="105"/>
      <c r="Q53" s="105"/>
    </row>
    <row r="54" spans="1:17" ht="12.75" thickBot="1">
      <c r="A54" s="163"/>
      <c r="B54" s="329"/>
      <c r="C54" s="105"/>
      <c r="D54" s="105"/>
      <c r="E54" s="105"/>
      <c r="F54" s="105"/>
      <c r="G54" s="105"/>
      <c r="H54" s="105"/>
      <c r="I54" s="105"/>
      <c r="J54" s="105"/>
      <c r="K54" s="105"/>
      <c r="L54" s="105"/>
      <c r="M54" s="105"/>
      <c r="N54" s="105"/>
      <c r="O54" s="105"/>
      <c r="P54" s="105"/>
      <c r="Q54" s="105"/>
    </row>
    <row r="55" spans="1:17" ht="12">
      <c r="A55" s="113"/>
      <c r="B55" s="196"/>
      <c r="C55" s="105"/>
      <c r="D55" s="105"/>
      <c r="E55" s="105"/>
      <c r="F55" s="105"/>
      <c r="G55" s="105"/>
      <c r="H55" s="105"/>
      <c r="I55" s="105"/>
      <c r="J55" s="105"/>
      <c r="K55" s="105"/>
      <c r="L55" s="105"/>
      <c r="M55" s="105"/>
      <c r="N55" s="105"/>
      <c r="O55" s="105"/>
      <c r="P55" s="105"/>
      <c r="Q55" s="105"/>
    </row>
    <row r="56" spans="1:17" ht="12" customHeight="1" thickBot="1">
      <c r="A56" s="372" t="s">
        <v>519</v>
      </c>
      <c r="B56" s="197">
        <v>0.029205738112590307</v>
      </c>
      <c r="C56" s="105"/>
      <c r="D56" s="105"/>
      <c r="E56" s="105"/>
      <c r="F56" s="105"/>
      <c r="G56" s="105"/>
      <c r="H56" s="105"/>
      <c r="I56" s="105"/>
      <c r="J56" s="105"/>
      <c r="K56" s="105"/>
      <c r="L56" s="105"/>
      <c r="M56" s="105"/>
      <c r="N56" s="105"/>
      <c r="O56" s="105"/>
      <c r="P56" s="105"/>
      <c r="Q56" s="105"/>
    </row>
    <row r="57" spans="1:17" ht="12">
      <c r="A57" s="105" t="s">
        <v>235</v>
      </c>
      <c r="B57" s="105"/>
      <c r="C57" s="105"/>
      <c r="D57" s="105"/>
      <c r="E57" s="105"/>
      <c r="F57" s="105"/>
      <c r="G57" s="105"/>
      <c r="H57" s="105"/>
      <c r="I57" s="105"/>
      <c r="J57" s="105"/>
      <c r="K57" s="105"/>
      <c r="L57" s="105"/>
      <c r="M57" s="105"/>
      <c r="N57" s="105"/>
      <c r="O57" s="105"/>
      <c r="P57" s="105"/>
      <c r="Q57" s="105"/>
    </row>
    <row r="58" spans="1:17" ht="12">
      <c r="A58" s="105"/>
      <c r="B58" s="105"/>
      <c r="C58" s="105"/>
      <c r="D58" s="105"/>
      <c r="E58" s="105"/>
      <c r="F58" s="105"/>
      <c r="G58" s="105"/>
      <c r="H58" s="105"/>
      <c r="I58" s="105"/>
      <c r="J58" s="105"/>
      <c r="K58" s="105"/>
      <c r="L58" s="105"/>
      <c r="M58" s="105"/>
      <c r="N58" s="105"/>
      <c r="O58" s="105"/>
      <c r="P58" s="105"/>
      <c r="Q58" s="105"/>
    </row>
    <row r="59" spans="1:17" ht="12">
      <c r="A59" s="105"/>
      <c r="B59" s="105"/>
      <c r="C59" s="105"/>
      <c r="D59" s="105"/>
      <c r="E59" s="105"/>
      <c r="F59" s="105"/>
      <c r="G59" s="105"/>
      <c r="H59" s="105"/>
      <c r="I59" s="105"/>
      <c r="J59" s="105"/>
      <c r="K59" s="105"/>
      <c r="L59" s="105"/>
      <c r="M59" s="105"/>
      <c r="N59" s="105"/>
      <c r="O59" s="105"/>
      <c r="P59" s="105"/>
      <c r="Q59" s="105"/>
    </row>
    <row r="60" spans="1:17" ht="12">
      <c r="A60" s="105"/>
      <c r="B60" s="105"/>
      <c r="C60" s="105"/>
      <c r="D60" s="105"/>
      <c r="E60" s="105"/>
      <c r="F60" s="105"/>
      <c r="G60" s="105"/>
      <c r="H60" s="105"/>
      <c r="I60" s="105"/>
      <c r="J60" s="105"/>
      <c r="K60" s="105"/>
      <c r="L60" s="105"/>
      <c r="M60" s="105"/>
      <c r="N60" s="105"/>
      <c r="O60" s="105"/>
      <c r="P60" s="105"/>
      <c r="Q60" s="105"/>
    </row>
    <row r="61" spans="1:17" ht="12">
      <c r="A61" s="105"/>
      <c r="B61" s="105"/>
      <c r="C61" s="105"/>
      <c r="D61" s="105"/>
      <c r="E61" s="105"/>
      <c r="F61" s="105"/>
      <c r="G61" s="105"/>
      <c r="H61" s="105"/>
      <c r="I61" s="105"/>
      <c r="J61" s="105"/>
      <c r="K61" s="105"/>
      <c r="L61" s="105"/>
      <c r="M61" s="105"/>
      <c r="N61" s="105"/>
      <c r="O61" s="105"/>
      <c r="P61" s="105"/>
      <c r="Q61" s="105"/>
    </row>
    <row r="62" spans="1:17" ht="12">
      <c r="A62" s="105"/>
      <c r="B62" s="105"/>
      <c r="C62" s="105"/>
      <c r="D62" s="105"/>
      <c r="E62" s="105"/>
      <c r="F62" s="105"/>
      <c r="G62" s="105"/>
      <c r="H62" s="105"/>
      <c r="I62" s="105"/>
      <c r="J62" s="105"/>
      <c r="K62" s="105"/>
      <c r="L62" s="105"/>
      <c r="M62" s="105"/>
      <c r="N62" s="105"/>
      <c r="O62" s="105"/>
      <c r="P62" s="105"/>
      <c r="Q62" s="105"/>
    </row>
    <row r="63" spans="1:17" ht="12">
      <c r="A63" s="105"/>
      <c r="B63" s="105"/>
      <c r="C63" s="105"/>
      <c r="D63" s="105"/>
      <c r="E63" s="105"/>
      <c r="F63" s="105"/>
      <c r="G63" s="105"/>
      <c r="H63" s="105"/>
      <c r="I63" s="105"/>
      <c r="J63" s="105"/>
      <c r="K63" s="105"/>
      <c r="L63" s="105"/>
      <c r="M63" s="105"/>
      <c r="N63" s="105"/>
      <c r="O63" s="105"/>
      <c r="P63" s="105"/>
      <c r="Q63" s="105"/>
    </row>
    <row r="64" spans="1:17" ht="12">
      <c r="A64" s="105"/>
      <c r="B64" s="105"/>
      <c r="C64" s="105"/>
      <c r="D64" s="105"/>
      <c r="E64" s="105"/>
      <c r="F64" s="105"/>
      <c r="G64" s="105"/>
      <c r="H64" s="105"/>
      <c r="I64" s="105"/>
      <c r="J64" s="105"/>
      <c r="K64" s="105"/>
      <c r="L64" s="105"/>
      <c r="M64" s="105"/>
      <c r="N64" s="105"/>
      <c r="O64" s="105"/>
      <c r="P64" s="105"/>
      <c r="Q64" s="105"/>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headerFooter>
    <oddHeader>&amp;CLangton Investors' Report - May 2012</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92"/>
  <sheetViews>
    <sheetView view="pageLayout" workbookViewId="0" topLeftCell="A34">
      <selection activeCell="C66" sqref="C66"/>
    </sheetView>
  </sheetViews>
  <sheetFormatPr defaultColWidth="9.140625" defaultRowHeight="12"/>
  <cols>
    <col min="1" max="1" width="36.7109375" style="380" customWidth="1"/>
    <col min="2" max="2" width="17.57421875" style="380" customWidth="1"/>
    <col min="3" max="3" width="17.421875" style="380" customWidth="1"/>
    <col min="4" max="4" width="17.7109375" style="380" bestFit="1" customWidth="1"/>
    <col min="5" max="5" width="17.7109375" style="380" customWidth="1"/>
    <col min="6" max="6" width="15.57421875" style="380" customWidth="1"/>
    <col min="7" max="7" width="16.140625" style="380" customWidth="1"/>
    <col min="8" max="8" width="17.00390625" style="380" customWidth="1"/>
    <col min="9" max="9" width="16.8515625" style="380" customWidth="1"/>
    <col min="10" max="10" width="15.00390625" style="380" customWidth="1"/>
    <col min="11" max="11" width="10.28125" style="380" customWidth="1"/>
    <col min="12" max="12" width="11.7109375" style="380" bestFit="1" customWidth="1"/>
    <col min="13" max="13" width="16.140625" style="380" bestFit="1" customWidth="1"/>
    <col min="14" max="14" width="12.00390625" style="380" customWidth="1"/>
    <col min="15" max="15" width="12.8515625" style="380" customWidth="1"/>
    <col min="16" max="16" width="12.28125" style="380" customWidth="1"/>
    <col min="17" max="17" width="12.140625" style="380" customWidth="1"/>
    <col min="18" max="18" width="10.7109375" style="380" customWidth="1"/>
    <col min="19" max="16384" width="9.140625" style="380" customWidth="1"/>
  </cols>
  <sheetData>
    <row r="2" spans="1:18" ht="12.75" thickBot="1">
      <c r="A2" s="375" t="s">
        <v>119</v>
      </c>
      <c r="B2" s="376"/>
      <c r="C2" s="377"/>
      <c r="D2" s="378"/>
      <c r="E2" s="378"/>
      <c r="F2" s="378"/>
      <c r="G2" s="378"/>
      <c r="H2" s="378"/>
      <c r="I2" s="378"/>
      <c r="J2" s="378"/>
      <c r="K2" s="378"/>
      <c r="L2" s="378"/>
      <c r="M2" s="378"/>
      <c r="N2" s="378"/>
      <c r="O2" s="378"/>
      <c r="P2" s="378"/>
      <c r="Q2" s="379"/>
      <c r="R2" s="379"/>
    </row>
    <row r="3" spans="1:17" ht="12">
      <c r="A3" s="381"/>
      <c r="B3" s="382"/>
      <c r="C3" s="383"/>
      <c r="D3" s="384"/>
      <c r="E3" s="382"/>
      <c r="F3" s="384"/>
      <c r="G3" s="384"/>
      <c r="H3" s="384"/>
      <c r="I3" s="384"/>
      <c r="J3" s="384"/>
      <c r="K3" s="384"/>
      <c r="L3" s="384"/>
      <c r="M3" s="384"/>
      <c r="N3" s="384"/>
      <c r="O3" s="384"/>
      <c r="P3" s="384"/>
      <c r="Q3" s="384"/>
    </row>
    <row r="4" spans="1:17" ht="12">
      <c r="A4" s="385" t="s">
        <v>120</v>
      </c>
      <c r="B4" s="386">
        <v>40463</v>
      </c>
      <c r="C4" s="384"/>
      <c r="D4" s="387" t="s">
        <v>150</v>
      </c>
      <c r="E4" s="384"/>
      <c r="F4" s="384"/>
      <c r="G4" s="384"/>
      <c r="H4" s="384"/>
      <c r="I4" s="384"/>
      <c r="J4" s="384"/>
      <c r="K4" s="384"/>
      <c r="L4" s="384"/>
      <c r="M4" s="384"/>
      <c r="N4" s="384"/>
      <c r="O4" s="384"/>
      <c r="P4" s="384"/>
      <c r="Q4" s="384"/>
    </row>
    <row r="5" spans="1:17" ht="12.75" thickBot="1">
      <c r="A5" s="388"/>
      <c r="B5" s="388"/>
      <c r="C5" s="388"/>
      <c r="D5" s="381"/>
      <c r="E5" s="388"/>
      <c r="F5" s="388"/>
      <c r="G5" s="388"/>
      <c r="H5" s="388"/>
      <c r="I5" s="388"/>
      <c r="J5" s="388"/>
      <c r="K5" s="388"/>
      <c r="L5" s="388"/>
      <c r="M5" s="388"/>
      <c r="N5" s="388"/>
      <c r="O5" s="388"/>
      <c r="P5" s="388"/>
      <c r="Q5" s="388"/>
    </row>
    <row r="6" spans="1:18" ht="42.75" customHeight="1" thickBot="1">
      <c r="A6" s="389" t="s">
        <v>151</v>
      </c>
      <c r="B6" s="389" t="s">
        <v>121</v>
      </c>
      <c r="C6" s="390" t="s">
        <v>455</v>
      </c>
      <c r="D6" s="390" t="s">
        <v>456</v>
      </c>
      <c r="E6" s="389" t="s">
        <v>122</v>
      </c>
      <c r="F6" s="389" t="s">
        <v>123</v>
      </c>
      <c r="G6" s="389" t="s">
        <v>124</v>
      </c>
      <c r="H6" s="389" t="s">
        <v>125</v>
      </c>
      <c r="I6" s="389" t="s">
        <v>126</v>
      </c>
      <c r="J6" s="389" t="s">
        <v>127</v>
      </c>
      <c r="K6" s="389" t="s">
        <v>128</v>
      </c>
      <c r="L6" s="389" t="s">
        <v>129</v>
      </c>
      <c r="M6" s="389" t="s">
        <v>130</v>
      </c>
      <c r="N6" s="389" t="s">
        <v>131</v>
      </c>
      <c r="O6" s="389" t="s">
        <v>132</v>
      </c>
      <c r="P6" s="389" t="s">
        <v>133</v>
      </c>
      <c r="Q6" s="389" t="s">
        <v>134</v>
      </c>
      <c r="R6" s="389" t="s">
        <v>194</v>
      </c>
    </row>
    <row r="7" spans="1:18" ht="12">
      <c r="A7" s="391"/>
      <c r="B7" s="392"/>
      <c r="C7" s="392"/>
      <c r="D7" s="393"/>
      <c r="E7" s="392"/>
      <c r="F7" s="393"/>
      <c r="G7" s="394"/>
      <c r="H7" s="395"/>
      <c r="I7" s="396"/>
      <c r="J7" s="397"/>
      <c r="K7" s="777"/>
      <c r="L7" s="398"/>
      <c r="M7" s="399"/>
      <c r="N7" s="398"/>
      <c r="O7" s="400"/>
      <c r="P7" s="401"/>
      <c r="Q7" s="402"/>
      <c r="R7" s="403"/>
    </row>
    <row r="8" spans="1:18" ht="12">
      <c r="A8" s="404" t="s">
        <v>135</v>
      </c>
      <c r="B8" s="405" t="s">
        <v>262</v>
      </c>
      <c r="C8" s="405" t="s">
        <v>136</v>
      </c>
      <c r="D8" s="406" t="s">
        <v>136</v>
      </c>
      <c r="E8" s="405" t="s">
        <v>137</v>
      </c>
      <c r="F8" s="406">
        <v>0.631</v>
      </c>
      <c r="G8" s="407">
        <v>1600000000</v>
      </c>
      <c r="H8" s="408">
        <v>-1600000000</v>
      </c>
      <c r="I8" s="407">
        <v>0</v>
      </c>
      <c r="J8" s="409" t="s">
        <v>139</v>
      </c>
      <c r="K8" s="410">
        <v>0.014</v>
      </c>
      <c r="L8" s="373" t="s">
        <v>424</v>
      </c>
      <c r="M8" s="138" t="s">
        <v>424</v>
      </c>
      <c r="N8" s="138" t="s">
        <v>424</v>
      </c>
      <c r="O8" s="138" t="s">
        <v>424</v>
      </c>
      <c r="P8" s="134">
        <v>41791</v>
      </c>
      <c r="Q8" s="135">
        <v>56584</v>
      </c>
      <c r="R8" s="136" t="s">
        <v>195</v>
      </c>
    </row>
    <row r="9" spans="1:18" ht="12">
      <c r="A9" s="404" t="s">
        <v>138</v>
      </c>
      <c r="B9" s="405" t="s">
        <v>263</v>
      </c>
      <c r="C9" s="405" t="s">
        <v>136</v>
      </c>
      <c r="D9" s="406" t="s">
        <v>136</v>
      </c>
      <c r="E9" s="405" t="s">
        <v>137</v>
      </c>
      <c r="F9" s="406">
        <v>0.631</v>
      </c>
      <c r="G9" s="407">
        <v>5400000000</v>
      </c>
      <c r="H9" s="408">
        <v>0</v>
      </c>
      <c r="I9" s="407">
        <v>5400000000</v>
      </c>
      <c r="J9" s="409" t="s">
        <v>139</v>
      </c>
      <c r="K9" s="410">
        <v>0.01</v>
      </c>
      <c r="L9" s="137">
        <f>(VLOOKUP(J9,'[3]Rates'!$A$2:$B$5,2,FALSE)+K9)</f>
        <v>0.015591500000000001</v>
      </c>
      <c r="M9" s="373" t="s">
        <v>518</v>
      </c>
      <c r="N9" s="374">
        <v>41079</v>
      </c>
      <c r="O9" s="140">
        <v>21282397.5</v>
      </c>
      <c r="P9" s="134">
        <v>42248</v>
      </c>
      <c r="Q9" s="135">
        <v>56584</v>
      </c>
      <c r="R9" s="136" t="s">
        <v>195</v>
      </c>
    </row>
    <row r="10" spans="1:18" ht="12">
      <c r="A10" s="404" t="s">
        <v>140</v>
      </c>
      <c r="B10" s="405" t="s">
        <v>264</v>
      </c>
      <c r="C10" s="405" t="s">
        <v>136</v>
      </c>
      <c r="D10" s="406" t="s">
        <v>136</v>
      </c>
      <c r="E10" s="405" t="s">
        <v>141</v>
      </c>
      <c r="F10" s="406">
        <v>0.874</v>
      </c>
      <c r="G10" s="407">
        <v>1100000000</v>
      </c>
      <c r="H10" s="408">
        <v>0</v>
      </c>
      <c r="I10" s="407">
        <v>1100000000</v>
      </c>
      <c r="J10" s="409" t="s">
        <v>142</v>
      </c>
      <c r="K10" s="410">
        <v>0.01</v>
      </c>
      <c r="L10" s="137">
        <f>(VLOOKUP(J10,'[3]Rates'!$A$2:$B$5,2,FALSE)+K10)</f>
        <v>0.02419</v>
      </c>
      <c r="M10" s="373" t="s">
        <v>518</v>
      </c>
      <c r="N10" s="374">
        <v>41079</v>
      </c>
      <c r="O10" s="140">
        <v>6726163.888889</v>
      </c>
      <c r="P10" s="134">
        <v>41609</v>
      </c>
      <c r="Q10" s="135">
        <v>56584</v>
      </c>
      <c r="R10" s="136" t="s">
        <v>265</v>
      </c>
    </row>
    <row r="11" spans="1:18" ht="12">
      <c r="A11" s="404" t="s">
        <v>143</v>
      </c>
      <c r="B11" s="405" t="s">
        <v>266</v>
      </c>
      <c r="C11" s="405" t="s">
        <v>136</v>
      </c>
      <c r="D11" s="406" t="s">
        <v>136</v>
      </c>
      <c r="E11" s="405" t="s">
        <v>144</v>
      </c>
      <c r="F11" s="406" t="s">
        <v>226</v>
      </c>
      <c r="G11" s="407">
        <v>300000000</v>
      </c>
      <c r="H11" s="408">
        <v>0</v>
      </c>
      <c r="I11" s="407">
        <v>300000000</v>
      </c>
      <c r="J11" s="409" t="s">
        <v>145</v>
      </c>
      <c r="K11" s="410">
        <v>0.01</v>
      </c>
      <c r="L11" s="137">
        <f>(VLOOKUP(J11,'[3]Rates'!$A$2:$B$5,2,FALSE)+K11)</f>
        <v>0.0206519</v>
      </c>
      <c r="M11" s="373" t="s">
        <v>518</v>
      </c>
      <c r="N11" s="374">
        <v>41079</v>
      </c>
      <c r="O11" s="140">
        <v>1544648.958904</v>
      </c>
      <c r="P11" s="134">
        <v>42430</v>
      </c>
      <c r="Q11" s="135">
        <v>56584</v>
      </c>
      <c r="R11" s="136" t="s">
        <v>265</v>
      </c>
    </row>
    <row r="12" spans="1:18" ht="12">
      <c r="A12" s="404" t="s">
        <v>149</v>
      </c>
      <c r="B12" s="405" t="s">
        <v>267</v>
      </c>
      <c r="C12" s="405" t="s">
        <v>251</v>
      </c>
      <c r="D12" s="406" t="s">
        <v>251</v>
      </c>
      <c r="E12" s="405" t="s">
        <v>144</v>
      </c>
      <c r="F12" s="406" t="s">
        <v>226</v>
      </c>
      <c r="G12" s="407">
        <v>1040979000</v>
      </c>
      <c r="H12" s="408">
        <v>0</v>
      </c>
      <c r="I12" s="407">
        <v>1040979000</v>
      </c>
      <c r="J12" s="409" t="s">
        <v>145</v>
      </c>
      <c r="K12" s="410">
        <v>0.009</v>
      </c>
      <c r="L12" s="137">
        <f>(VLOOKUP(J12,'[3]Rates'!$A$2:$B$5,2,FALSE)+K12)</f>
        <v>0.0196519</v>
      </c>
      <c r="M12" s="373" t="s">
        <v>518</v>
      </c>
      <c r="N12" s="374">
        <v>41079</v>
      </c>
      <c r="O12" s="140">
        <v>5100292.011285</v>
      </c>
      <c r="P12" s="134">
        <v>42430</v>
      </c>
      <c r="Q12" s="135">
        <v>56584</v>
      </c>
      <c r="R12" s="136" t="s">
        <v>265</v>
      </c>
    </row>
    <row r="13" spans="1:18" ht="12.75" thickBot="1">
      <c r="A13" s="411"/>
      <c r="B13" s="412"/>
      <c r="C13" s="412"/>
      <c r="D13" s="413"/>
      <c r="E13" s="412"/>
      <c r="F13" s="413"/>
      <c r="G13" s="412"/>
      <c r="H13" s="413"/>
      <c r="I13" s="412"/>
      <c r="J13" s="413"/>
      <c r="K13" s="412"/>
      <c r="L13" s="413"/>
      <c r="M13" s="412"/>
      <c r="N13" s="413"/>
      <c r="O13" s="414"/>
      <c r="P13" s="413"/>
      <c r="Q13" s="412"/>
      <c r="R13" s="415"/>
    </row>
    <row r="14" spans="1:17" ht="12">
      <c r="A14" s="416"/>
      <c r="B14" s="384"/>
      <c r="C14" s="384"/>
      <c r="D14" s="384"/>
      <c r="E14" s="384"/>
      <c r="F14" s="417"/>
      <c r="G14" s="406"/>
      <c r="H14" s="406"/>
      <c r="I14" s="406"/>
      <c r="J14" s="406"/>
      <c r="K14" s="406"/>
      <c r="L14" s="418"/>
      <c r="M14" s="418"/>
      <c r="N14" s="419"/>
      <c r="O14" s="420"/>
      <c r="P14" s="384"/>
      <c r="Q14" s="421"/>
    </row>
    <row r="15" spans="1:17" ht="12">
      <c r="A15" s="422" t="s">
        <v>120</v>
      </c>
      <c r="B15" s="423">
        <v>40752</v>
      </c>
      <c r="C15" s="424"/>
      <c r="D15" s="425" t="s">
        <v>280</v>
      </c>
      <c r="E15" s="424"/>
      <c r="F15" s="424"/>
      <c r="G15" s="424"/>
      <c r="H15" s="424"/>
      <c r="I15" s="424"/>
      <c r="J15" s="424"/>
      <c r="K15" s="424"/>
      <c r="L15" s="424"/>
      <c r="M15" s="424"/>
      <c r="N15" s="424"/>
      <c r="O15" s="424"/>
      <c r="P15" s="424"/>
      <c r="Q15" s="424"/>
    </row>
    <row r="16" spans="1:17" ht="12.75" thickBot="1">
      <c r="A16" s="426"/>
      <c r="B16" s="426"/>
      <c r="C16" s="426"/>
      <c r="D16" s="427"/>
      <c r="E16" s="426"/>
      <c r="F16" s="426"/>
      <c r="G16" s="426"/>
      <c r="H16" s="426"/>
      <c r="I16" s="426"/>
      <c r="J16" s="426"/>
      <c r="K16" s="426"/>
      <c r="L16" s="426"/>
      <c r="M16" s="426"/>
      <c r="N16" s="426"/>
      <c r="O16" s="426"/>
      <c r="P16" s="426"/>
      <c r="Q16" s="426"/>
    </row>
    <row r="17" spans="1:18" ht="36.75" thickBot="1">
      <c r="A17" s="428" t="s">
        <v>281</v>
      </c>
      <c r="B17" s="428" t="s">
        <v>121</v>
      </c>
      <c r="C17" s="429" t="s">
        <v>455</v>
      </c>
      <c r="D17" s="429" t="s">
        <v>454</v>
      </c>
      <c r="E17" s="428" t="s">
        <v>122</v>
      </c>
      <c r="F17" s="428" t="s">
        <v>123</v>
      </c>
      <c r="G17" s="428" t="s">
        <v>124</v>
      </c>
      <c r="H17" s="428" t="s">
        <v>125</v>
      </c>
      <c r="I17" s="428" t="s">
        <v>126</v>
      </c>
      <c r="J17" s="428" t="s">
        <v>127</v>
      </c>
      <c r="K17" s="428" t="s">
        <v>128</v>
      </c>
      <c r="L17" s="428" t="s">
        <v>129</v>
      </c>
      <c r="M17" s="428" t="s">
        <v>130</v>
      </c>
      <c r="N17" s="428" t="s">
        <v>131</v>
      </c>
      <c r="O17" s="428" t="s">
        <v>132</v>
      </c>
      <c r="P17" s="428" t="s">
        <v>133</v>
      </c>
      <c r="Q17" s="428" t="s">
        <v>134</v>
      </c>
      <c r="R17" s="428" t="s">
        <v>194</v>
      </c>
    </row>
    <row r="18" spans="1:18" ht="12">
      <c r="A18" s="430"/>
      <c r="B18" s="431"/>
      <c r="C18" s="432"/>
      <c r="D18" s="431"/>
      <c r="E18" s="431"/>
      <c r="F18" s="432"/>
      <c r="G18" s="433"/>
      <c r="H18" s="434"/>
      <c r="I18" s="435"/>
      <c r="J18" s="436"/>
      <c r="K18" s="778"/>
      <c r="L18" s="437"/>
      <c r="M18" s="438"/>
      <c r="N18" s="437"/>
      <c r="O18" s="439"/>
      <c r="P18" s="440"/>
      <c r="Q18" s="441"/>
      <c r="R18" s="442"/>
    </row>
    <row r="19" spans="1:18" ht="12">
      <c r="A19" s="443" t="s">
        <v>135</v>
      </c>
      <c r="B19" s="444" t="s">
        <v>282</v>
      </c>
      <c r="C19" s="445" t="s">
        <v>136</v>
      </c>
      <c r="D19" s="446" t="s">
        <v>136</v>
      </c>
      <c r="E19" s="446" t="s">
        <v>137</v>
      </c>
      <c r="F19" s="445">
        <v>0.628</v>
      </c>
      <c r="G19" s="447">
        <v>250000000</v>
      </c>
      <c r="H19" s="448">
        <v>0</v>
      </c>
      <c r="I19" s="447">
        <v>250000000</v>
      </c>
      <c r="J19" s="449" t="s">
        <v>139</v>
      </c>
      <c r="K19" s="779">
        <v>0.0145</v>
      </c>
      <c r="L19" s="137">
        <f>(VLOOKUP(J19,'[3]Rates'!$A$2:$B$5,2,FALSE)+K19)</f>
        <v>0.0200915</v>
      </c>
      <c r="M19" s="373" t="s">
        <v>518</v>
      </c>
      <c r="N19" s="374">
        <v>41079</v>
      </c>
      <c r="O19" s="69">
        <v>1269671.1805559993</v>
      </c>
      <c r="P19" s="201">
        <v>42614</v>
      </c>
      <c r="Q19" s="202">
        <v>56584</v>
      </c>
      <c r="R19" s="203" t="s">
        <v>196</v>
      </c>
    </row>
    <row r="20" spans="1:18" ht="12">
      <c r="A20" s="443" t="s">
        <v>138</v>
      </c>
      <c r="B20" s="446" t="s">
        <v>283</v>
      </c>
      <c r="C20" s="445" t="s">
        <v>136</v>
      </c>
      <c r="D20" s="446" t="s">
        <v>136</v>
      </c>
      <c r="E20" s="446" t="s">
        <v>137</v>
      </c>
      <c r="F20" s="445">
        <v>0.628</v>
      </c>
      <c r="G20" s="447">
        <v>250000000</v>
      </c>
      <c r="H20" s="448">
        <v>0</v>
      </c>
      <c r="I20" s="447">
        <v>250000000</v>
      </c>
      <c r="J20" s="449" t="s">
        <v>139</v>
      </c>
      <c r="K20" s="779">
        <v>0.014</v>
      </c>
      <c r="L20" s="137">
        <f>(VLOOKUP(J20,'[3]Rates'!$A$2:$B$5,2,FALSE)+K20)</f>
        <v>0.0195915</v>
      </c>
      <c r="M20" s="373" t="s">
        <v>518</v>
      </c>
      <c r="N20" s="374">
        <v>41079</v>
      </c>
      <c r="O20" s="69">
        <v>1238073.958333</v>
      </c>
      <c r="P20" s="201">
        <v>42614</v>
      </c>
      <c r="Q20" s="202">
        <v>56584</v>
      </c>
      <c r="R20" s="203" t="s">
        <v>196</v>
      </c>
    </row>
    <row r="21" spans="1:18" ht="12">
      <c r="A21" s="443" t="s">
        <v>140</v>
      </c>
      <c r="B21" s="446" t="s">
        <v>284</v>
      </c>
      <c r="C21" s="445" t="s">
        <v>136</v>
      </c>
      <c r="D21" s="446" t="s">
        <v>136</v>
      </c>
      <c r="E21" s="446" t="s">
        <v>137</v>
      </c>
      <c r="F21" s="445">
        <v>0.628</v>
      </c>
      <c r="G21" s="447">
        <v>250000000</v>
      </c>
      <c r="H21" s="448">
        <v>0</v>
      </c>
      <c r="I21" s="447">
        <v>250000000</v>
      </c>
      <c r="J21" s="449" t="s">
        <v>139</v>
      </c>
      <c r="K21" s="779">
        <v>0.0135</v>
      </c>
      <c r="L21" s="137">
        <f>(VLOOKUP(J21,'[3]Rates'!$A$2:$B$5,2,FALSE)+K21)</f>
        <v>0.0190915</v>
      </c>
      <c r="M21" s="373" t="s">
        <v>518</v>
      </c>
      <c r="N21" s="374">
        <v>41079</v>
      </c>
      <c r="O21" s="69">
        <v>1206476.736111</v>
      </c>
      <c r="P21" s="201">
        <v>42614</v>
      </c>
      <c r="Q21" s="202">
        <v>56584</v>
      </c>
      <c r="R21" s="203" t="s">
        <v>196</v>
      </c>
    </row>
    <row r="22" spans="1:18" ht="12">
      <c r="A22" s="443" t="s">
        <v>143</v>
      </c>
      <c r="B22" s="446" t="s">
        <v>285</v>
      </c>
      <c r="C22" s="445" t="s">
        <v>136</v>
      </c>
      <c r="D22" s="446" t="s">
        <v>136</v>
      </c>
      <c r="E22" s="446" t="s">
        <v>137</v>
      </c>
      <c r="F22" s="445">
        <v>0.628</v>
      </c>
      <c r="G22" s="447">
        <v>250000000</v>
      </c>
      <c r="H22" s="448">
        <v>0</v>
      </c>
      <c r="I22" s="447">
        <v>250000000</v>
      </c>
      <c r="J22" s="449" t="s">
        <v>139</v>
      </c>
      <c r="K22" s="779">
        <v>0.013</v>
      </c>
      <c r="L22" s="137">
        <f>(VLOOKUP(J22,'[3]Rates'!$A$2:$B$5,2,FALSE)+K22)</f>
        <v>0.0185915</v>
      </c>
      <c r="M22" s="373" t="s">
        <v>518</v>
      </c>
      <c r="N22" s="374">
        <v>41079</v>
      </c>
      <c r="O22" s="69">
        <v>1174879.513889</v>
      </c>
      <c r="P22" s="201">
        <v>42614</v>
      </c>
      <c r="Q22" s="202">
        <v>56584</v>
      </c>
      <c r="R22" s="203" t="s">
        <v>196</v>
      </c>
    </row>
    <row r="23" spans="1:18" ht="12">
      <c r="A23" s="443" t="s">
        <v>146</v>
      </c>
      <c r="B23" s="446" t="s">
        <v>286</v>
      </c>
      <c r="C23" s="445" t="s">
        <v>136</v>
      </c>
      <c r="D23" s="446" t="s">
        <v>136</v>
      </c>
      <c r="E23" s="446" t="s">
        <v>137</v>
      </c>
      <c r="F23" s="445">
        <v>0.628</v>
      </c>
      <c r="G23" s="447">
        <v>250000000</v>
      </c>
      <c r="H23" s="448">
        <v>0</v>
      </c>
      <c r="I23" s="447">
        <v>250000000</v>
      </c>
      <c r="J23" s="449" t="s">
        <v>139</v>
      </c>
      <c r="K23" s="779">
        <v>0.0145</v>
      </c>
      <c r="L23" s="137">
        <f>(VLOOKUP(J23,'[3]Rates'!$A$2:$B$5,2,FALSE)+K23)</f>
        <v>0.0200915</v>
      </c>
      <c r="M23" s="373" t="s">
        <v>518</v>
      </c>
      <c r="N23" s="374">
        <v>41079</v>
      </c>
      <c r="O23" s="69">
        <v>1269671.180556</v>
      </c>
      <c r="P23" s="201">
        <v>42705</v>
      </c>
      <c r="Q23" s="202">
        <v>56584</v>
      </c>
      <c r="R23" s="203" t="s">
        <v>196</v>
      </c>
    </row>
    <row r="24" spans="1:18" ht="12">
      <c r="A24" s="443" t="s">
        <v>154</v>
      </c>
      <c r="B24" s="446" t="s">
        <v>287</v>
      </c>
      <c r="C24" s="445" t="s">
        <v>136</v>
      </c>
      <c r="D24" s="446" t="s">
        <v>136</v>
      </c>
      <c r="E24" s="446" t="s">
        <v>137</v>
      </c>
      <c r="F24" s="445">
        <v>0.628</v>
      </c>
      <c r="G24" s="447">
        <v>250000000</v>
      </c>
      <c r="H24" s="448">
        <v>0</v>
      </c>
      <c r="I24" s="447">
        <v>250000000</v>
      </c>
      <c r="J24" s="449" t="s">
        <v>139</v>
      </c>
      <c r="K24" s="779">
        <v>0.014</v>
      </c>
      <c r="L24" s="137">
        <f>(VLOOKUP(J24,'[3]Rates'!$A$2:$B$5,2,FALSE)+K24)</f>
        <v>0.0195915</v>
      </c>
      <c r="M24" s="373" t="s">
        <v>518</v>
      </c>
      <c r="N24" s="374">
        <v>41079</v>
      </c>
      <c r="O24" s="69">
        <v>1238073.958333</v>
      </c>
      <c r="P24" s="201">
        <v>42705</v>
      </c>
      <c r="Q24" s="202">
        <v>56584</v>
      </c>
      <c r="R24" s="203" t="s">
        <v>196</v>
      </c>
    </row>
    <row r="25" spans="1:18" ht="12">
      <c r="A25" s="443" t="s">
        <v>155</v>
      </c>
      <c r="B25" s="446" t="s">
        <v>288</v>
      </c>
      <c r="C25" s="445" t="s">
        <v>136</v>
      </c>
      <c r="D25" s="446" t="s">
        <v>136</v>
      </c>
      <c r="E25" s="446" t="s">
        <v>137</v>
      </c>
      <c r="F25" s="445">
        <v>0.628</v>
      </c>
      <c r="G25" s="447">
        <v>250000000</v>
      </c>
      <c r="H25" s="448">
        <v>0</v>
      </c>
      <c r="I25" s="447">
        <v>250000000</v>
      </c>
      <c r="J25" s="449" t="s">
        <v>139</v>
      </c>
      <c r="K25" s="779">
        <v>0.0135</v>
      </c>
      <c r="L25" s="137">
        <f>(VLOOKUP(J25,'[3]Rates'!$A$2:$B$5,2,FALSE)+K25)</f>
        <v>0.0190915</v>
      </c>
      <c r="M25" s="373" t="s">
        <v>518</v>
      </c>
      <c r="N25" s="374">
        <v>41079</v>
      </c>
      <c r="O25" s="69">
        <v>1206476.736111</v>
      </c>
      <c r="P25" s="201">
        <v>42705</v>
      </c>
      <c r="Q25" s="202">
        <v>56584</v>
      </c>
      <c r="R25" s="203" t="s">
        <v>196</v>
      </c>
    </row>
    <row r="26" spans="1:18" ht="12">
      <c r="A26" s="443" t="s">
        <v>243</v>
      </c>
      <c r="B26" s="446" t="s">
        <v>289</v>
      </c>
      <c r="C26" s="445" t="s">
        <v>136</v>
      </c>
      <c r="D26" s="446" t="s">
        <v>136</v>
      </c>
      <c r="E26" s="446" t="s">
        <v>137</v>
      </c>
      <c r="F26" s="445">
        <v>0.628</v>
      </c>
      <c r="G26" s="447">
        <v>250000000</v>
      </c>
      <c r="H26" s="448">
        <v>0</v>
      </c>
      <c r="I26" s="447">
        <v>250000000</v>
      </c>
      <c r="J26" s="449" t="s">
        <v>139</v>
      </c>
      <c r="K26" s="779">
        <v>0.013</v>
      </c>
      <c r="L26" s="137">
        <f>(VLOOKUP(J26,'[3]Rates'!$A$2:$B$5,2,FALSE)+K26)</f>
        <v>0.0185915</v>
      </c>
      <c r="M26" s="373" t="s">
        <v>518</v>
      </c>
      <c r="N26" s="374">
        <v>41079</v>
      </c>
      <c r="O26" s="69">
        <v>1174879.513889</v>
      </c>
      <c r="P26" s="201">
        <v>42705</v>
      </c>
      <c r="Q26" s="202">
        <v>56584</v>
      </c>
      <c r="R26" s="203" t="s">
        <v>196</v>
      </c>
    </row>
    <row r="27" spans="1:18" ht="12">
      <c r="A27" s="443" t="s">
        <v>245</v>
      </c>
      <c r="B27" s="446" t="s">
        <v>290</v>
      </c>
      <c r="C27" s="445" t="s">
        <v>136</v>
      </c>
      <c r="D27" s="446" t="s">
        <v>136</v>
      </c>
      <c r="E27" s="446" t="s">
        <v>137</v>
      </c>
      <c r="F27" s="445">
        <v>0.628</v>
      </c>
      <c r="G27" s="447">
        <v>250000000</v>
      </c>
      <c r="H27" s="448">
        <v>0</v>
      </c>
      <c r="I27" s="447">
        <v>250000000</v>
      </c>
      <c r="J27" s="449" t="s">
        <v>139</v>
      </c>
      <c r="K27" s="779">
        <v>0.0125</v>
      </c>
      <c r="L27" s="137">
        <f>(VLOOKUP(J27,'[3]Rates'!$A$2:$B$5,2,FALSE)+K27)</f>
        <v>0.0180915</v>
      </c>
      <c r="M27" s="373" t="s">
        <v>518</v>
      </c>
      <c r="N27" s="374">
        <v>41079</v>
      </c>
      <c r="O27" s="69">
        <v>1143282.291667</v>
      </c>
      <c r="P27" s="201">
        <v>42705</v>
      </c>
      <c r="Q27" s="202">
        <v>56584</v>
      </c>
      <c r="R27" s="203" t="s">
        <v>196</v>
      </c>
    </row>
    <row r="28" spans="1:18" ht="12">
      <c r="A28" s="443" t="s">
        <v>149</v>
      </c>
      <c r="B28" s="446" t="s">
        <v>291</v>
      </c>
      <c r="C28" s="445" t="s">
        <v>251</v>
      </c>
      <c r="D28" s="446" t="s">
        <v>251</v>
      </c>
      <c r="E28" s="446" t="s">
        <v>144</v>
      </c>
      <c r="F28" s="445" t="s">
        <v>226</v>
      </c>
      <c r="G28" s="447">
        <v>255000000</v>
      </c>
      <c r="H28" s="448">
        <v>0</v>
      </c>
      <c r="I28" s="447">
        <v>255000000</v>
      </c>
      <c r="J28" s="449" t="s">
        <v>145</v>
      </c>
      <c r="K28" s="779">
        <v>0.009</v>
      </c>
      <c r="L28" s="137">
        <f>(VLOOKUP(J28,'[3]Rates'!$A$2:$B$5,2,FALSE)+K28)</f>
        <v>0.0196519</v>
      </c>
      <c r="M28" s="373" t="s">
        <v>518</v>
      </c>
      <c r="N28" s="374">
        <v>41079</v>
      </c>
      <c r="O28" s="70">
        <v>1249376.272603</v>
      </c>
      <c r="P28" s="201">
        <v>42705</v>
      </c>
      <c r="Q28" s="202">
        <v>56584</v>
      </c>
      <c r="R28" s="203" t="s">
        <v>196</v>
      </c>
    </row>
    <row r="29" spans="1:18" ht="12.75" thickBot="1">
      <c r="A29" s="450"/>
      <c r="B29" s="451"/>
      <c r="C29" s="452"/>
      <c r="D29" s="451"/>
      <c r="E29" s="451"/>
      <c r="F29" s="452"/>
      <c r="G29" s="451"/>
      <c r="H29" s="452"/>
      <c r="I29" s="451"/>
      <c r="J29" s="452"/>
      <c r="K29" s="780"/>
      <c r="L29" s="453"/>
      <c r="M29" s="451"/>
      <c r="N29" s="452"/>
      <c r="O29" s="454"/>
      <c r="P29" s="452"/>
      <c r="Q29" s="451"/>
      <c r="R29" s="455"/>
    </row>
    <row r="30" spans="1:17" ht="12">
      <c r="A30" s="416" t="s">
        <v>197</v>
      </c>
      <c r="B30" s="424"/>
      <c r="C30" s="424"/>
      <c r="D30" s="424"/>
      <c r="E30" s="424"/>
      <c r="F30" s="456"/>
      <c r="G30" s="445"/>
      <c r="H30" s="445"/>
      <c r="I30" s="445"/>
      <c r="J30" s="445"/>
      <c r="K30" s="445"/>
      <c r="L30" s="457"/>
      <c r="M30" s="457"/>
      <c r="N30" s="458"/>
      <c r="O30" s="459"/>
      <c r="P30" s="424"/>
      <c r="Q30" s="460"/>
    </row>
    <row r="31" spans="1:17" ht="12.75" thickBot="1">
      <c r="A31" s="381"/>
      <c r="B31" s="406"/>
      <c r="C31" s="406"/>
      <c r="D31" s="406"/>
      <c r="E31" s="406"/>
      <c r="F31" s="461"/>
      <c r="G31" s="462"/>
      <c r="H31" s="463"/>
      <c r="I31" s="463"/>
      <c r="J31" s="464"/>
      <c r="K31" s="46"/>
      <c r="L31" s="465"/>
      <c r="M31" s="466"/>
      <c r="N31" s="467"/>
      <c r="O31" s="468"/>
      <c r="P31" s="469"/>
      <c r="Q31" s="470"/>
    </row>
    <row r="32" spans="1:17" ht="12">
      <c r="A32" s="471" t="s">
        <v>480</v>
      </c>
      <c r="B32" s="389" t="s">
        <v>25</v>
      </c>
      <c r="C32" s="472" t="s">
        <v>156</v>
      </c>
      <c r="D32" s="389" t="s">
        <v>157</v>
      </c>
      <c r="E32" s="473" t="s">
        <v>158</v>
      </c>
      <c r="F32" s="461"/>
      <c r="G32" s="462"/>
      <c r="H32" s="463"/>
      <c r="I32" s="463"/>
      <c r="J32" s="464"/>
      <c r="K32" s="46"/>
      <c r="L32" s="465"/>
      <c r="M32" s="466"/>
      <c r="N32" s="467"/>
      <c r="O32" s="468"/>
      <c r="P32" s="469"/>
      <c r="Q32" s="470"/>
    </row>
    <row r="33" spans="1:17" ht="12.75" thickBot="1">
      <c r="A33" s="474"/>
      <c r="B33" s="475" t="s">
        <v>21</v>
      </c>
      <c r="C33" s="476"/>
      <c r="D33" s="475" t="s">
        <v>159</v>
      </c>
      <c r="E33" s="477" t="s">
        <v>160</v>
      </c>
      <c r="F33" s="461"/>
      <c r="G33" s="462"/>
      <c r="H33" s="463"/>
      <c r="I33" s="463"/>
      <c r="J33" s="464"/>
      <c r="K33" s="46"/>
      <c r="L33" s="465"/>
      <c r="M33" s="466"/>
      <c r="N33" s="467"/>
      <c r="O33" s="468"/>
      <c r="P33" s="469"/>
      <c r="Q33" s="470"/>
    </row>
    <row r="34" spans="1:17" ht="12">
      <c r="A34" s="404" t="s">
        <v>151</v>
      </c>
      <c r="B34" s="405"/>
      <c r="C34" s="406"/>
      <c r="D34" s="405"/>
      <c r="E34" s="478"/>
      <c r="F34" s="461"/>
      <c r="G34" s="462"/>
      <c r="H34" s="463"/>
      <c r="I34" s="463"/>
      <c r="J34" s="464"/>
      <c r="K34" s="46"/>
      <c r="L34" s="465"/>
      <c r="M34" s="466"/>
      <c r="N34" s="467"/>
      <c r="O34" s="468"/>
      <c r="P34" s="469"/>
      <c r="Q34" s="470"/>
    </row>
    <row r="35" spans="1:17" ht="12">
      <c r="A35" s="479" t="s">
        <v>227</v>
      </c>
      <c r="B35" s="407">
        <v>0</v>
      </c>
      <c r="C35" s="480">
        <f>B35/$B$53</f>
        <v>0</v>
      </c>
      <c r="D35" s="481">
        <f>($B$39+$B$51)/$B$53</f>
        <v>0.1757487019217137</v>
      </c>
      <c r="E35" s="482">
        <f>D35+$C$56</f>
        <v>0.19405479891280086</v>
      </c>
      <c r="F35" s="483"/>
      <c r="G35" s="484"/>
      <c r="H35" s="462"/>
      <c r="I35" s="462"/>
      <c r="J35" s="462"/>
      <c r="K35" s="46"/>
      <c r="L35" s="465"/>
      <c r="M35" s="466"/>
      <c r="N35" s="466"/>
      <c r="O35" s="462"/>
      <c r="P35" s="469"/>
      <c r="Q35" s="469"/>
    </row>
    <row r="36" spans="1:17" ht="12">
      <c r="A36" s="479" t="s">
        <v>228</v>
      </c>
      <c r="B36" s="407">
        <v>3404791929.382093</v>
      </c>
      <c r="C36" s="480">
        <f aca="true" t="shared" si="0" ref="C36:C51">B36/$B$53</f>
        <v>0.46172643376353323</v>
      </c>
      <c r="D36" s="481">
        <f>($B$39+$B$51)/$B$53</f>
        <v>0.1757487019217137</v>
      </c>
      <c r="E36" s="482">
        <f>D36+$C$56</f>
        <v>0.19405479891280086</v>
      </c>
      <c r="F36" s="417"/>
      <c r="G36" s="462"/>
      <c r="H36" s="462"/>
      <c r="I36" s="462"/>
      <c r="J36" s="462"/>
      <c r="K36" s="46"/>
      <c r="L36" s="465"/>
      <c r="M36" s="466"/>
      <c r="N36" s="466"/>
      <c r="O36" s="462"/>
      <c r="P36" s="469"/>
      <c r="Q36" s="469"/>
    </row>
    <row r="37" spans="1:17" ht="12">
      <c r="A37" s="479" t="s">
        <v>229</v>
      </c>
      <c r="B37" s="407">
        <v>961400000</v>
      </c>
      <c r="C37" s="480">
        <f t="shared" si="0"/>
        <v>0.13037618821565441</v>
      </c>
      <c r="D37" s="481">
        <f>($B$39+$B$51)/$B$53</f>
        <v>0.1757487019217137</v>
      </c>
      <c r="E37" s="482">
        <f>D37+$C$56</f>
        <v>0.19405479891280086</v>
      </c>
      <c r="F37" s="417"/>
      <c r="G37" s="462"/>
      <c r="H37" s="462"/>
      <c r="I37" s="462"/>
      <c r="J37" s="462"/>
      <c r="K37" s="46"/>
      <c r="L37" s="465"/>
      <c r="M37" s="466"/>
      <c r="N37" s="466"/>
      <c r="O37" s="462"/>
      <c r="P37" s="469"/>
      <c r="Q37" s="469"/>
    </row>
    <row r="38" spans="1:17" ht="12">
      <c r="A38" s="479" t="s">
        <v>230</v>
      </c>
      <c r="B38" s="407">
        <v>300000000</v>
      </c>
      <c r="C38" s="480">
        <f t="shared" si="0"/>
        <v>0.040683229108275765</v>
      </c>
      <c r="D38" s="481">
        <f>($B$39+$B$51)/$B$53</f>
        <v>0.1757487019217137</v>
      </c>
      <c r="E38" s="482">
        <f>D38+$C$56</f>
        <v>0.19405479891280086</v>
      </c>
      <c r="F38" s="483"/>
      <c r="G38" s="406"/>
      <c r="H38" s="406"/>
      <c r="I38" s="406"/>
      <c r="J38" s="406"/>
      <c r="K38" s="406"/>
      <c r="L38" s="406"/>
      <c r="M38" s="406"/>
      <c r="N38" s="406"/>
      <c r="O38" s="406"/>
      <c r="P38" s="406"/>
      <c r="Q38" s="406"/>
    </row>
    <row r="39" spans="1:17" ht="12">
      <c r="A39" s="479" t="s">
        <v>161</v>
      </c>
      <c r="B39" s="407">
        <v>1040979000</v>
      </c>
      <c r="C39" s="480">
        <f t="shared" si="0"/>
        <v>0.14116795717967934</v>
      </c>
      <c r="D39" s="481">
        <v>0</v>
      </c>
      <c r="E39" s="482">
        <v>0</v>
      </c>
      <c r="F39" s="417"/>
      <c r="G39" s="406"/>
      <c r="H39" s="406"/>
      <c r="I39" s="406"/>
      <c r="J39" s="406"/>
      <c r="K39" s="406"/>
      <c r="L39" s="406"/>
      <c r="M39" s="406"/>
      <c r="N39" s="406"/>
      <c r="O39" s="406"/>
      <c r="P39" s="406"/>
      <c r="Q39" s="406"/>
    </row>
    <row r="40" spans="1:17" ht="12">
      <c r="A40" s="479"/>
      <c r="B40" s="407"/>
      <c r="C40" s="480"/>
      <c r="D40" s="481"/>
      <c r="E40" s="482"/>
      <c r="F40" s="417"/>
      <c r="G40" s="406"/>
      <c r="H40" s="406"/>
      <c r="I40" s="406"/>
      <c r="J40" s="406"/>
      <c r="K40" s="406"/>
      <c r="L40" s="406"/>
      <c r="M40" s="406"/>
      <c r="N40" s="406"/>
      <c r="O40" s="406"/>
      <c r="P40" s="406"/>
      <c r="Q40" s="406"/>
    </row>
    <row r="41" spans="1:17" ht="12">
      <c r="A41" s="485" t="s">
        <v>281</v>
      </c>
      <c r="B41" s="407"/>
      <c r="C41" s="480"/>
      <c r="D41" s="481"/>
      <c r="E41" s="482"/>
      <c r="F41" s="417"/>
      <c r="G41" s="406"/>
      <c r="H41" s="406"/>
      <c r="I41" s="406"/>
      <c r="J41" s="406"/>
      <c r="K41" s="406"/>
      <c r="L41" s="406"/>
      <c r="M41" s="406"/>
      <c r="N41" s="406"/>
      <c r="O41" s="406"/>
      <c r="P41" s="406"/>
      <c r="Q41" s="406"/>
    </row>
    <row r="42" spans="1:17" ht="12">
      <c r="A42" s="479" t="s">
        <v>227</v>
      </c>
      <c r="B42" s="407">
        <v>156875000</v>
      </c>
      <c r="C42" s="480">
        <f t="shared" si="0"/>
        <v>0.021273938554535868</v>
      </c>
      <c r="D42" s="481">
        <f>($B$39+$B$51)/$B$53</f>
        <v>0.1757487019217137</v>
      </c>
      <c r="E42" s="482">
        <f>D42+$C$56</f>
        <v>0.19405479891280086</v>
      </c>
      <c r="F42" s="417"/>
      <c r="G42" s="406"/>
      <c r="H42" s="406"/>
      <c r="I42" s="406"/>
      <c r="J42" s="406"/>
      <c r="K42" s="406"/>
      <c r="L42" s="406"/>
      <c r="M42" s="406"/>
      <c r="N42" s="406"/>
      <c r="O42" s="406"/>
      <c r="P42" s="406"/>
      <c r="Q42" s="406"/>
    </row>
    <row r="43" spans="1:17" ht="12">
      <c r="A43" s="479" t="s">
        <v>228</v>
      </c>
      <c r="B43" s="407">
        <v>156875000</v>
      </c>
      <c r="C43" s="480">
        <f t="shared" si="0"/>
        <v>0.021273938554535868</v>
      </c>
      <c r="D43" s="481">
        <f aca="true" t="shared" si="1" ref="D43:D50">($B$39+$B$51)/$B$53</f>
        <v>0.1757487019217137</v>
      </c>
      <c r="E43" s="482">
        <f aca="true" t="shared" si="2" ref="E43:E50">D43+$C$56</f>
        <v>0.19405479891280086</v>
      </c>
      <c r="F43" s="417"/>
      <c r="G43" s="406"/>
      <c r="H43" s="406"/>
      <c r="I43" s="406"/>
      <c r="J43" s="406"/>
      <c r="K43" s="406"/>
      <c r="L43" s="406"/>
      <c r="M43" s="406"/>
      <c r="N43" s="406"/>
      <c r="O43" s="406"/>
      <c r="P43" s="406"/>
      <c r="Q43" s="406"/>
    </row>
    <row r="44" spans="1:17" ht="12">
      <c r="A44" s="479" t="s">
        <v>229</v>
      </c>
      <c r="B44" s="407">
        <v>156875000</v>
      </c>
      <c r="C44" s="480">
        <f t="shared" si="0"/>
        <v>0.021273938554535868</v>
      </c>
      <c r="D44" s="481">
        <f t="shared" si="1"/>
        <v>0.1757487019217137</v>
      </c>
      <c r="E44" s="482">
        <f t="shared" si="2"/>
        <v>0.19405479891280086</v>
      </c>
      <c r="F44" s="417"/>
      <c r="G44" s="406"/>
      <c r="H44" s="406"/>
      <c r="I44" s="406"/>
      <c r="J44" s="406"/>
      <c r="K44" s="406"/>
      <c r="L44" s="406"/>
      <c r="M44" s="406"/>
      <c r="N44" s="406"/>
      <c r="O44" s="406"/>
      <c r="P44" s="406"/>
      <c r="Q44" s="406"/>
    </row>
    <row r="45" spans="1:17" ht="12">
      <c r="A45" s="479" t="s">
        <v>230</v>
      </c>
      <c r="B45" s="407">
        <v>156875000</v>
      </c>
      <c r="C45" s="480">
        <f t="shared" si="0"/>
        <v>0.021273938554535868</v>
      </c>
      <c r="D45" s="481">
        <f t="shared" si="1"/>
        <v>0.1757487019217137</v>
      </c>
      <c r="E45" s="482">
        <f t="shared" si="2"/>
        <v>0.19405479891280086</v>
      </c>
      <c r="F45" s="417"/>
      <c r="G45" s="406"/>
      <c r="H45" s="406"/>
      <c r="I45" s="406"/>
      <c r="J45" s="406"/>
      <c r="K45" s="406"/>
      <c r="L45" s="406"/>
      <c r="M45" s="406"/>
      <c r="N45" s="406"/>
      <c r="O45" s="406"/>
      <c r="P45" s="406"/>
      <c r="Q45" s="406"/>
    </row>
    <row r="46" spans="1:17" ht="12">
      <c r="A46" s="479" t="s">
        <v>231</v>
      </c>
      <c r="B46" s="407">
        <v>156875000</v>
      </c>
      <c r="C46" s="480">
        <f t="shared" si="0"/>
        <v>0.021273938554535868</v>
      </c>
      <c r="D46" s="481">
        <f t="shared" si="1"/>
        <v>0.1757487019217137</v>
      </c>
      <c r="E46" s="482">
        <f t="shared" si="2"/>
        <v>0.19405479891280086</v>
      </c>
      <c r="F46" s="417"/>
      <c r="G46" s="406"/>
      <c r="H46" s="406"/>
      <c r="I46" s="406"/>
      <c r="J46" s="406"/>
      <c r="K46" s="406"/>
      <c r="L46" s="406"/>
      <c r="M46" s="406"/>
      <c r="N46" s="406"/>
      <c r="O46" s="406"/>
      <c r="P46" s="406"/>
      <c r="Q46" s="406"/>
    </row>
    <row r="47" spans="1:17" ht="12">
      <c r="A47" s="479" t="s">
        <v>232</v>
      </c>
      <c r="B47" s="407">
        <v>156875000</v>
      </c>
      <c r="C47" s="480">
        <f t="shared" si="0"/>
        <v>0.021273938554535868</v>
      </c>
      <c r="D47" s="481">
        <f t="shared" si="1"/>
        <v>0.1757487019217137</v>
      </c>
      <c r="E47" s="482">
        <f t="shared" si="2"/>
        <v>0.19405479891280086</v>
      </c>
      <c r="F47" s="417"/>
      <c r="G47" s="406"/>
      <c r="H47" s="406"/>
      <c r="I47" s="406"/>
      <c r="J47" s="406"/>
      <c r="K47" s="406"/>
      <c r="L47" s="406"/>
      <c r="M47" s="406"/>
      <c r="N47" s="406"/>
      <c r="O47" s="406"/>
      <c r="P47" s="406"/>
      <c r="Q47" s="406"/>
    </row>
    <row r="48" spans="1:17" ht="12">
      <c r="A48" s="479" t="s">
        <v>233</v>
      </c>
      <c r="B48" s="407">
        <v>156875000</v>
      </c>
      <c r="C48" s="480">
        <f t="shared" si="0"/>
        <v>0.021273938554535868</v>
      </c>
      <c r="D48" s="481">
        <f t="shared" si="1"/>
        <v>0.1757487019217137</v>
      </c>
      <c r="E48" s="482">
        <f t="shared" si="2"/>
        <v>0.19405479891280086</v>
      </c>
      <c r="F48" s="417"/>
      <c r="G48" s="406"/>
      <c r="H48" s="406"/>
      <c r="I48" s="406"/>
      <c r="J48" s="406"/>
      <c r="K48" s="406"/>
      <c r="L48" s="406"/>
      <c r="M48" s="406"/>
      <c r="N48" s="406"/>
      <c r="O48" s="406"/>
      <c r="P48" s="406"/>
      <c r="Q48" s="406"/>
    </row>
    <row r="49" spans="1:17" ht="12">
      <c r="A49" s="479" t="s">
        <v>255</v>
      </c>
      <c r="B49" s="407">
        <v>156875000</v>
      </c>
      <c r="C49" s="480">
        <f t="shared" si="0"/>
        <v>0.021273938554535868</v>
      </c>
      <c r="D49" s="481">
        <f t="shared" si="1"/>
        <v>0.1757487019217137</v>
      </c>
      <c r="E49" s="482">
        <f t="shared" si="2"/>
        <v>0.19405479891280086</v>
      </c>
      <c r="F49" s="417"/>
      <c r="G49" s="406"/>
      <c r="H49" s="406"/>
      <c r="I49" s="406"/>
      <c r="J49" s="406"/>
      <c r="K49" s="406"/>
      <c r="L49" s="406"/>
      <c r="M49" s="406"/>
      <c r="N49" s="406"/>
      <c r="O49" s="406"/>
      <c r="P49" s="406"/>
      <c r="Q49" s="406"/>
    </row>
    <row r="50" spans="1:17" ht="12">
      <c r="A50" s="479" t="s">
        <v>256</v>
      </c>
      <c r="B50" s="407">
        <v>156875000</v>
      </c>
      <c r="C50" s="480">
        <f t="shared" si="0"/>
        <v>0.021273938554535868</v>
      </c>
      <c r="D50" s="481">
        <f t="shared" si="1"/>
        <v>0.1757487019217137</v>
      </c>
      <c r="E50" s="482">
        <f t="shared" si="2"/>
        <v>0.19405479891280086</v>
      </c>
      <c r="F50" s="417"/>
      <c r="G50" s="406"/>
      <c r="H50" s="406"/>
      <c r="I50" s="406"/>
      <c r="J50" s="406"/>
      <c r="K50" s="406"/>
      <c r="L50" s="406"/>
      <c r="M50" s="406"/>
      <c r="N50" s="406"/>
      <c r="O50" s="406"/>
      <c r="P50" s="406"/>
      <c r="Q50" s="406"/>
    </row>
    <row r="51" spans="1:17" ht="12">
      <c r="A51" s="479" t="s">
        <v>161</v>
      </c>
      <c r="B51" s="407">
        <v>255000000</v>
      </c>
      <c r="C51" s="480">
        <f t="shared" si="0"/>
        <v>0.0345807447420344</v>
      </c>
      <c r="D51" s="481">
        <v>0</v>
      </c>
      <c r="E51" s="482">
        <v>0</v>
      </c>
      <c r="F51" s="417"/>
      <c r="G51" s="406"/>
      <c r="H51" s="406"/>
      <c r="I51" s="406"/>
      <c r="J51" s="406"/>
      <c r="K51" s="406"/>
      <c r="L51" s="406"/>
      <c r="M51" s="406"/>
      <c r="N51" s="406"/>
      <c r="O51" s="406"/>
      <c r="P51" s="406"/>
      <c r="Q51" s="406"/>
    </row>
    <row r="52" spans="1:17" ht="12.75" thickBot="1">
      <c r="A52" s="783"/>
      <c r="B52" s="486"/>
      <c r="C52" s="487"/>
      <c r="D52" s="488"/>
      <c r="E52" s="489"/>
      <c r="F52" s="490"/>
      <c r="G52" s="491"/>
      <c r="H52" s="491"/>
      <c r="I52" s="491"/>
      <c r="J52" s="491"/>
      <c r="K52" s="491"/>
      <c r="L52" s="491"/>
      <c r="M52" s="491"/>
      <c r="N52" s="491"/>
      <c r="O52" s="491"/>
      <c r="P52" s="491"/>
      <c r="Q52" s="491"/>
    </row>
    <row r="53" spans="1:17" ht="12">
      <c r="A53" s="479"/>
      <c r="B53" s="492">
        <f>SUM(B35:B52)</f>
        <v>7374045929.382093</v>
      </c>
      <c r="C53" s="493">
        <v>1</v>
      </c>
      <c r="D53" s="494"/>
      <c r="E53" s="495"/>
      <c r="F53" s="483"/>
      <c r="G53" s="406"/>
      <c r="H53" s="406"/>
      <c r="I53" s="406"/>
      <c r="J53" s="406"/>
      <c r="K53" s="406"/>
      <c r="L53" s="406"/>
      <c r="M53" s="406"/>
      <c r="N53" s="406"/>
      <c r="O53" s="406"/>
      <c r="P53" s="406"/>
      <c r="Q53" s="406"/>
    </row>
    <row r="54" spans="1:17" ht="12.75" thickBot="1">
      <c r="A54" s="479"/>
      <c r="B54" s="496"/>
      <c r="C54" s="497"/>
      <c r="D54" s="494"/>
      <c r="E54" s="495"/>
      <c r="F54" s="483"/>
      <c r="G54" s="462"/>
      <c r="H54" s="462"/>
      <c r="I54" s="462"/>
      <c r="J54" s="462"/>
      <c r="K54" s="46"/>
      <c r="L54" s="465"/>
      <c r="M54" s="466"/>
      <c r="N54" s="466"/>
      <c r="O54" s="498"/>
      <c r="P54" s="469"/>
      <c r="Q54" s="469"/>
    </row>
    <row r="55" spans="1:17" ht="12">
      <c r="A55" s="499"/>
      <c r="B55" s="500"/>
      <c r="C55" s="501"/>
      <c r="D55" s="500"/>
      <c r="E55" s="502"/>
      <c r="F55" s="483"/>
      <c r="G55" s="462"/>
      <c r="H55" s="462"/>
      <c r="I55" s="462"/>
      <c r="J55" s="462"/>
      <c r="K55" s="46"/>
      <c r="L55" s="465"/>
      <c r="M55" s="466"/>
      <c r="N55" s="466"/>
      <c r="O55" s="498"/>
      <c r="P55" s="469"/>
      <c r="Q55" s="469"/>
    </row>
    <row r="56" spans="1:17" ht="12">
      <c r="A56" s="479" t="s">
        <v>234</v>
      </c>
      <c r="B56" s="407">
        <v>134990000</v>
      </c>
      <c r="C56" s="480">
        <f>B56/B53</f>
        <v>0.01830609699108715</v>
      </c>
      <c r="D56" s="188"/>
      <c r="E56" s="495"/>
      <c r="F56" s="406"/>
      <c r="G56" s="406"/>
      <c r="H56" s="406"/>
      <c r="I56" s="406"/>
      <c r="J56" s="406"/>
      <c r="K56" s="406"/>
      <c r="L56" s="406"/>
      <c r="M56" s="406"/>
      <c r="N56" s="406"/>
      <c r="O56" s="406"/>
      <c r="P56" s="406"/>
      <c r="Q56" s="406"/>
    </row>
    <row r="57" spans="1:17" ht="12.75" thickBot="1">
      <c r="A57" s="503"/>
      <c r="B57" s="504"/>
      <c r="C57" s="378"/>
      <c r="D57" s="504"/>
      <c r="E57" s="505"/>
      <c r="F57" s="384"/>
      <c r="G57" s="406"/>
      <c r="H57" s="406"/>
      <c r="I57" s="406"/>
      <c r="J57" s="406"/>
      <c r="K57" s="406"/>
      <c r="L57" s="418"/>
      <c r="M57" s="418"/>
      <c r="N57" s="419"/>
      <c r="O57" s="420"/>
      <c r="P57" s="384"/>
      <c r="Q57" s="421"/>
    </row>
    <row r="58" spans="1:17" ht="12">
      <c r="A58" s="381" t="s">
        <v>541</v>
      </c>
      <c r="B58" s="384"/>
      <c r="C58" s="384"/>
      <c r="D58" s="384"/>
      <c r="E58" s="384"/>
      <c r="F58" s="384"/>
      <c r="G58" s="406"/>
      <c r="H58" s="406"/>
      <c r="I58" s="406"/>
      <c r="J58" s="406"/>
      <c r="K58" s="406"/>
      <c r="L58" s="418"/>
      <c r="M58" s="418"/>
      <c r="N58" s="419"/>
      <c r="O58" s="420"/>
      <c r="P58" s="384"/>
      <c r="Q58" s="421"/>
    </row>
    <row r="59" spans="1:17" ht="12.75" thickBot="1">
      <c r="A59" s="381"/>
      <c r="B59" s="384"/>
      <c r="C59" s="384"/>
      <c r="D59" s="384"/>
      <c r="E59" s="384"/>
      <c r="F59" s="384"/>
      <c r="G59" s="406"/>
      <c r="H59" s="406"/>
      <c r="I59" s="406"/>
      <c r="J59" s="406"/>
      <c r="K59" s="406"/>
      <c r="L59" s="418"/>
      <c r="M59" s="418"/>
      <c r="N59" s="419"/>
      <c r="O59" s="420"/>
      <c r="P59" s="384"/>
      <c r="Q59" s="421"/>
    </row>
    <row r="60" spans="1:17" ht="12">
      <c r="A60" s="471" t="s">
        <v>481</v>
      </c>
      <c r="B60" s="473"/>
      <c r="C60" s="384"/>
      <c r="D60" s="384"/>
      <c r="E60" s="384"/>
      <c r="F60" s="384"/>
      <c r="G60" s="406"/>
      <c r="H60" s="406"/>
      <c r="I60" s="406"/>
      <c r="J60" s="406"/>
      <c r="K60" s="406"/>
      <c r="L60" s="418"/>
      <c r="M60" s="418"/>
      <c r="N60" s="419"/>
      <c r="O60" s="420"/>
      <c r="P60" s="384"/>
      <c r="Q60" s="421"/>
    </row>
    <row r="61" spans="1:17" ht="12.75" thickBot="1">
      <c r="A61" s="474"/>
      <c r="B61" s="477"/>
      <c r="C61" s="381"/>
      <c r="D61" s="381"/>
      <c r="E61" s="381"/>
      <c r="F61" s="381"/>
      <c r="G61" s="381"/>
      <c r="H61" s="381"/>
      <c r="I61" s="381"/>
      <c r="J61" s="381"/>
      <c r="K61" s="381"/>
      <c r="L61" s="381"/>
      <c r="M61" s="381"/>
      <c r="N61" s="381"/>
      <c r="O61" s="381"/>
      <c r="P61" s="381"/>
      <c r="Q61" s="381"/>
    </row>
    <row r="62" spans="1:17" ht="12">
      <c r="A62" s="562" t="s">
        <v>168</v>
      </c>
      <c r="B62" s="199">
        <v>134990000</v>
      </c>
      <c r="C62" s="381"/>
      <c r="D62" s="381"/>
      <c r="E62" s="381"/>
      <c r="F62" s="381"/>
      <c r="G62" s="381"/>
      <c r="H62" s="381"/>
      <c r="I62" s="381"/>
      <c r="J62" s="381"/>
      <c r="K62" s="381"/>
      <c r="L62" s="381"/>
      <c r="M62" s="381"/>
      <c r="N62" s="381"/>
      <c r="O62" s="381"/>
      <c r="P62" s="381"/>
      <c r="Q62" s="381"/>
    </row>
    <row r="63" spans="1:17" ht="12">
      <c r="A63" s="562" t="s">
        <v>169</v>
      </c>
      <c r="B63" s="199"/>
      <c r="C63" s="381"/>
      <c r="D63" s="381"/>
      <c r="E63" s="381"/>
      <c r="F63" s="381"/>
      <c r="G63" s="381"/>
      <c r="H63" s="381"/>
      <c r="I63" s="381"/>
      <c r="J63" s="381"/>
      <c r="K63" s="381"/>
      <c r="L63" s="381"/>
      <c r="M63" s="381"/>
      <c r="N63" s="381"/>
      <c r="O63" s="381"/>
      <c r="P63" s="381"/>
      <c r="Q63" s="381"/>
    </row>
    <row r="64" spans="1:17" ht="12">
      <c r="A64" s="562" t="s">
        <v>170</v>
      </c>
      <c r="B64" s="199"/>
      <c r="C64" s="381"/>
      <c r="D64" s="381"/>
      <c r="E64" s="381"/>
      <c r="F64" s="381"/>
      <c r="G64" s="381"/>
      <c r="H64" s="381"/>
      <c r="I64" s="381"/>
      <c r="J64" s="381"/>
      <c r="K64" s="381"/>
      <c r="L64" s="381"/>
      <c r="M64" s="381"/>
      <c r="N64" s="381"/>
      <c r="O64" s="381"/>
      <c r="P64" s="381"/>
      <c r="Q64" s="381"/>
    </row>
    <row r="65" spans="1:17" ht="12.75" thickBot="1">
      <c r="A65" s="563" t="s">
        <v>171</v>
      </c>
      <c r="B65" s="200">
        <v>134990000</v>
      </c>
      <c r="C65" s="381"/>
      <c r="D65" s="381"/>
      <c r="E65" s="381"/>
      <c r="F65" s="381"/>
      <c r="G65" s="381"/>
      <c r="H65" s="381"/>
      <c r="I65" s="381"/>
      <c r="J65" s="381"/>
      <c r="K65" s="381"/>
      <c r="L65" s="381"/>
      <c r="M65" s="381"/>
      <c r="N65" s="381"/>
      <c r="O65" s="381"/>
      <c r="P65" s="381"/>
      <c r="Q65" s="381"/>
    </row>
    <row r="66" spans="1:17" ht="12.75" thickBot="1">
      <c r="A66" s="385"/>
      <c r="B66" s="385"/>
      <c r="C66" s="381"/>
      <c r="D66" s="381"/>
      <c r="E66" s="381"/>
      <c r="F66" s="381"/>
      <c r="G66" s="381"/>
      <c r="H66" s="381"/>
      <c r="I66" s="381"/>
      <c r="J66" s="381"/>
      <c r="K66" s="381"/>
      <c r="L66" s="381"/>
      <c r="M66" s="381"/>
      <c r="N66" s="381"/>
      <c r="O66" s="381"/>
      <c r="P66" s="381"/>
      <c r="Q66" s="381"/>
    </row>
    <row r="67" spans="1:17" ht="12">
      <c r="A67" s="471" t="s">
        <v>482</v>
      </c>
      <c r="B67" s="389"/>
      <c r="C67" s="381"/>
      <c r="D67" s="381"/>
      <c r="E67" s="381"/>
      <c r="F67" s="381"/>
      <c r="G67" s="381"/>
      <c r="H67" s="381"/>
      <c r="I67" s="381"/>
      <c r="J67" s="381"/>
      <c r="K67" s="381"/>
      <c r="L67" s="381"/>
      <c r="M67" s="381"/>
      <c r="N67" s="381"/>
      <c r="O67" s="381"/>
      <c r="P67" s="381"/>
      <c r="Q67" s="381"/>
    </row>
    <row r="68" spans="1:17" ht="12.75" thickBot="1">
      <c r="A68" s="474"/>
      <c r="B68" s="475"/>
      <c r="C68" s="381"/>
      <c r="D68" s="381"/>
      <c r="E68" s="381"/>
      <c r="F68" s="381"/>
      <c r="G68" s="381"/>
      <c r="H68" s="381"/>
      <c r="I68" s="381"/>
      <c r="J68" s="381"/>
      <c r="K68" s="381"/>
      <c r="L68" s="381"/>
      <c r="M68" s="381"/>
      <c r="N68" s="381"/>
      <c r="O68" s="381"/>
      <c r="P68" s="381"/>
      <c r="Q68" s="381"/>
    </row>
    <row r="69" spans="1:17" ht="12" customHeight="1">
      <c r="A69" s="825" t="s">
        <v>519</v>
      </c>
      <c r="B69" s="506"/>
      <c r="C69" s="381"/>
      <c r="D69" s="381"/>
      <c r="E69" s="381"/>
      <c r="F69" s="381"/>
      <c r="G69" s="381"/>
      <c r="H69" s="381"/>
      <c r="I69" s="381"/>
      <c r="J69" s="381"/>
      <c r="K69" s="381"/>
      <c r="L69" s="381"/>
      <c r="M69" s="381"/>
      <c r="N69" s="381"/>
      <c r="O69" s="381"/>
      <c r="P69" s="381"/>
      <c r="Q69" s="381"/>
    </row>
    <row r="70" spans="1:17" ht="12.75" thickBot="1">
      <c r="A70" s="826"/>
      <c r="B70" s="507">
        <v>0.02773</v>
      </c>
      <c r="C70" s="381"/>
      <c r="D70" s="381"/>
      <c r="E70" s="381"/>
      <c r="F70" s="381"/>
      <c r="G70" s="381"/>
      <c r="H70" s="381"/>
      <c r="I70" s="381"/>
      <c r="J70" s="381"/>
      <c r="K70" s="381"/>
      <c r="L70" s="381"/>
      <c r="M70" s="381"/>
      <c r="N70" s="381"/>
      <c r="O70" s="381"/>
      <c r="P70" s="381"/>
      <c r="Q70" s="381"/>
    </row>
    <row r="71" spans="1:17" ht="12">
      <c r="A71" s="381" t="s">
        <v>235</v>
      </c>
      <c r="B71" s="381"/>
      <c r="C71" s="381"/>
      <c r="D71" s="381"/>
      <c r="E71" s="381"/>
      <c r="F71" s="381"/>
      <c r="G71" s="381"/>
      <c r="H71" s="381"/>
      <c r="I71" s="381"/>
      <c r="J71" s="381"/>
      <c r="K71" s="381"/>
      <c r="L71" s="381"/>
      <c r="M71" s="381"/>
      <c r="N71" s="381"/>
      <c r="O71" s="381"/>
      <c r="P71" s="381"/>
      <c r="Q71" s="381"/>
    </row>
    <row r="72" spans="1:17" ht="12">
      <c r="A72" s="381"/>
      <c r="B72" s="381"/>
      <c r="C72" s="381"/>
      <c r="D72" s="381"/>
      <c r="E72" s="381"/>
      <c r="F72" s="381"/>
      <c r="G72" s="381"/>
      <c r="H72" s="381"/>
      <c r="I72" s="381"/>
      <c r="J72" s="381"/>
      <c r="K72" s="381"/>
      <c r="L72" s="381"/>
      <c r="M72" s="381"/>
      <c r="N72" s="381"/>
      <c r="O72" s="381"/>
      <c r="P72" s="381"/>
      <c r="Q72" s="381"/>
    </row>
    <row r="73" spans="1:17" ht="12">
      <c r="A73" s="381"/>
      <c r="B73" s="381"/>
      <c r="C73" s="381"/>
      <c r="D73" s="381"/>
      <c r="E73" s="381"/>
      <c r="F73" s="381"/>
      <c r="G73" s="381"/>
      <c r="H73" s="381"/>
      <c r="I73" s="381"/>
      <c r="J73" s="381"/>
      <c r="K73" s="381"/>
      <c r="L73" s="381"/>
      <c r="M73" s="381"/>
      <c r="N73" s="381"/>
      <c r="O73" s="381"/>
      <c r="P73" s="381"/>
      <c r="Q73" s="381"/>
    </row>
    <row r="74" spans="1:17" ht="12">
      <c r="A74" s="381"/>
      <c r="B74" s="381"/>
      <c r="C74" s="384"/>
      <c r="D74" s="384"/>
      <c r="E74" s="384"/>
      <c r="F74" s="384"/>
      <c r="G74" s="406"/>
      <c r="H74" s="406"/>
      <c r="I74" s="406"/>
      <c r="J74" s="406"/>
      <c r="K74" s="406"/>
      <c r="L74" s="418"/>
      <c r="M74" s="418"/>
      <c r="N74" s="419"/>
      <c r="O74" s="420"/>
      <c r="P74" s="384"/>
      <c r="Q74" s="421"/>
    </row>
    <row r="75" spans="1:17" ht="12">
      <c r="A75" s="381"/>
      <c r="B75" s="381"/>
      <c r="C75" s="381"/>
      <c r="D75" s="381"/>
      <c r="E75" s="381"/>
      <c r="F75" s="381"/>
      <c r="G75" s="381"/>
      <c r="H75" s="381"/>
      <c r="I75" s="381"/>
      <c r="J75" s="381"/>
      <c r="K75" s="381"/>
      <c r="L75" s="381"/>
      <c r="M75" s="381"/>
      <c r="N75" s="381"/>
      <c r="O75" s="381"/>
      <c r="P75" s="381"/>
      <c r="Q75" s="381"/>
    </row>
    <row r="76" spans="1:17" ht="12">
      <c r="A76" s="381"/>
      <c r="B76" s="381"/>
      <c r="C76" s="381"/>
      <c r="D76" s="381"/>
      <c r="E76" s="381"/>
      <c r="F76" s="381"/>
      <c r="G76" s="381"/>
      <c r="H76" s="381"/>
      <c r="I76" s="381"/>
      <c r="J76" s="381"/>
      <c r="K76" s="381"/>
      <c r="L76" s="381"/>
      <c r="M76" s="381"/>
      <c r="N76" s="381"/>
      <c r="O76" s="381"/>
      <c r="P76" s="381"/>
      <c r="Q76" s="381"/>
    </row>
    <row r="77" spans="1:17" ht="12">
      <c r="A77" s="381"/>
      <c r="B77" s="381"/>
      <c r="C77" s="381"/>
      <c r="D77" s="381"/>
      <c r="E77" s="381"/>
      <c r="F77" s="381"/>
      <c r="G77" s="381"/>
      <c r="H77" s="381"/>
      <c r="I77" s="381"/>
      <c r="J77" s="381"/>
      <c r="K77" s="381"/>
      <c r="L77" s="381"/>
      <c r="M77" s="381"/>
      <c r="N77" s="381"/>
      <c r="O77" s="381"/>
      <c r="P77" s="381"/>
      <c r="Q77" s="381"/>
    </row>
    <row r="78" spans="1:17" ht="12">
      <c r="A78" s="381"/>
      <c r="B78" s="381"/>
      <c r="C78" s="381"/>
      <c r="D78" s="381"/>
      <c r="E78" s="381"/>
      <c r="F78" s="381"/>
      <c r="G78" s="381"/>
      <c r="H78" s="381"/>
      <c r="I78" s="381"/>
      <c r="J78" s="381"/>
      <c r="K78" s="381"/>
      <c r="L78" s="381"/>
      <c r="M78" s="381"/>
      <c r="N78" s="381"/>
      <c r="O78" s="381"/>
      <c r="P78" s="381"/>
      <c r="Q78" s="381"/>
    </row>
    <row r="79" spans="1:17" ht="12">
      <c r="A79" s="381"/>
      <c r="B79" s="381"/>
      <c r="C79" s="381"/>
      <c r="D79" s="381"/>
      <c r="E79" s="381"/>
      <c r="F79" s="381"/>
      <c r="G79" s="381"/>
      <c r="H79" s="381"/>
      <c r="I79" s="381"/>
      <c r="J79" s="381"/>
      <c r="K79" s="381"/>
      <c r="L79" s="381"/>
      <c r="M79" s="381"/>
      <c r="N79" s="381"/>
      <c r="O79" s="381"/>
      <c r="P79" s="381"/>
      <c r="Q79" s="381"/>
    </row>
    <row r="80" spans="1:17" ht="12">
      <c r="A80" s="381"/>
      <c r="B80" s="381"/>
      <c r="C80" s="381"/>
      <c r="D80" s="381"/>
      <c r="E80" s="381"/>
      <c r="F80" s="381"/>
      <c r="G80" s="381"/>
      <c r="H80" s="381"/>
      <c r="I80" s="381"/>
      <c r="J80" s="381"/>
      <c r="K80" s="381"/>
      <c r="L80" s="381"/>
      <c r="M80" s="381"/>
      <c r="N80" s="381"/>
      <c r="O80" s="381"/>
      <c r="P80" s="381"/>
      <c r="Q80" s="381"/>
    </row>
    <row r="81" spans="1:17" ht="12">
      <c r="A81" s="381"/>
      <c r="B81" s="381"/>
      <c r="C81" s="381"/>
      <c r="D81" s="381"/>
      <c r="E81" s="381"/>
      <c r="F81" s="381"/>
      <c r="G81" s="381"/>
      <c r="H81" s="381"/>
      <c r="I81" s="381"/>
      <c r="J81" s="381"/>
      <c r="K81" s="381"/>
      <c r="L81" s="381"/>
      <c r="M81" s="381"/>
      <c r="N81" s="381"/>
      <c r="O81" s="381"/>
      <c r="P81" s="381"/>
      <c r="Q81" s="381"/>
    </row>
    <row r="82" spans="1:17" ht="12">
      <c r="A82" s="381"/>
      <c r="B82" s="381"/>
      <c r="C82" s="381"/>
      <c r="D82" s="381"/>
      <c r="E82" s="381"/>
      <c r="F82" s="381"/>
      <c r="G82" s="381"/>
      <c r="H82" s="381"/>
      <c r="I82" s="381"/>
      <c r="J82" s="381"/>
      <c r="K82" s="381"/>
      <c r="L82" s="381"/>
      <c r="M82" s="381"/>
      <c r="N82" s="381"/>
      <c r="O82" s="381"/>
      <c r="P82" s="381"/>
      <c r="Q82" s="381"/>
    </row>
    <row r="83" spans="1:17" ht="12">
      <c r="A83" s="381"/>
      <c r="B83" s="381"/>
      <c r="C83" s="381"/>
      <c r="D83" s="381"/>
      <c r="E83" s="381"/>
      <c r="F83" s="381"/>
      <c r="G83" s="381"/>
      <c r="H83" s="381"/>
      <c r="I83" s="381"/>
      <c r="J83" s="381"/>
      <c r="K83" s="381"/>
      <c r="L83" s="381"/>
      <c r="M83" s="381"/>
      <c r="N83" s="381"/>
      <c r="O83" s="381"/>
      <c r="P83" s="381"/>
      <c r="Q83" s="381"/>
    </row>
    <row r="84" spans="1:17" ht="12">
      <c r="A84" s="381"/>
      <c r="B84" s="381"/>
      <c r="C84" s="381"/>
      <c r="D84" s="381"/>
      <c r="E84" s="381"/>
      <c r="F84" s="381"/>
      <c r="G84" s="381"/>
      <c r="H84" s="381"/>
      <c r="I84" s="381"/>
      <c r="J84" s="381"/>
      <c r="K84" s="381"/>
      <c r="L84" s="381"/>
      <c r="M84" s="381"/>
      <c r="N84" s="381"/>
      <c r="O84" s="381"/>
      <c r="P84" s="381"/>
      <c r="Q84" s="381"/>
    </row>
    <row r="85" spans="1:17" ht="12">
      <c r="A85" s="381"/>
      <c r="B85" s="381"/>
      <c r="C85" s="381"/>
      <c r="D85" s="381"/>
      <c r="E85" s="381"/>
      <c r="F85" s="381"/>
      <c r="G85" s="381"/>
      <c r="H85" s="381"/>
      <c r="I85" s="381"/>
      <c r="J85" s="381"/>
      <c r="K85" s="381"/>
      <c r="L85" s="381"/>
      <c r="M85" s="381"/>
      <c r="N85" s="381"/>
      <c r="O85" s="381"/>
      <c r="P85" s="381"/>
      <c r="Q85" s="381"/>
    </row>
    <row r="86" spans="1:17" ht="12">
      <c r="A86" s="381"/>
      <c r="B86" s="381"/>
      <c r="C86" s="381"/>
      <c r="D86" s="381"/>
      <c r="E86" s="381"/>
      <c r="F86" s="381"/>
      <c r="G86" s="381"/>
      <c r="H86" s="381"/>
      <c r="I86" s="381"/>
      <c r="J86" s="381"/>
      <c r="K86" s="381"/>
      <c r="L86" s="381"/>
      <c r="M86" s="381"/>
      <c r="N86" s="381"/>
      <c r="O86" s="381"/>
      <c r="P86" s="381"/>
      <c r="Q86" s="381"/>
    </row>
    <row r="87" spans="1:17" ht="12">
      <c r="A87" s="381"/>
      <c r="B87" s="381"/>
      <c r="C87" s="381"/>
      <c r="D87" s="381"/>
      <c r="E87" s="381"/>
      <c r="F87" s="381"/>
      <c r="G87" s="381"/>
      <c r="H87" s="381"/>
      <c r="I87" s="381"/>
      <c r="J87" s="381"/>
      <c r="K87" s="381"/>
      <c r="L87" s="381"/>
      <c r="M87" s="381"/>
      <c r="N87" s="381"/>
      <c r="O87" s="381"/>
      <c r="P87" s="381"/>
      <c r="Q87" s="381"/>
    </row>
    <row r="88" spans="1:17" ht="12">
      <c r="A88" s="381"/>
      <c r="B88" s="381"/>
      <c r="C88" s="381"/>
      <c r="D88" s="381"/>
      <c r="E88" s="381"/>
      <c r="F88" s="381"/>
      <c r="G88" s="381"/>
      <c r="H88" s="381"/>
      <c r="I88" s="381"/>
      <c r="J88" s="381"/>
      <c r="K88" s="381"/>
      <c r="L88" s="381"/>
      <c r="M88" s="381"/>
      <c r="N88" s="381"/>
      <c r="O88" s="381"/>
      <c r="P88" s="381"/>
      <c r="Q88" s="381"/>
    </row>
    <row r="89" spans="3:17" ht="12">
      <c r="C89" s="381"/>
      <c r="D89" s="381"/>
      <c r="E89" s="381"/>
      <c r="F89" s="381"/>
      <c r="G89" s="381"/>
      <c r="H89" s="381"/>
      <c r="I89" s="381"/>
      <c r="J89" s="381"/>
      <c r="K89" s="381"/>
      <c r="L89" s="381"/>
      <c r="M89" s="381"/>
      <c r="N89" s="381"/>
      <c r="O89" s="381"/>
      <c r="P89" s="381"/>
      <c r="Q89" s="381"/>
    </row>
    <row r="90" spans="1:17" ht="12">
      <c r="A90" s="381"/>
      <c r="B90" s="381"/>
      <c r="C90" s="381"/>
      <c r="D90" s="381"/>
      <c r="E90" s="381"/>
      <c r="F90" s="381"/>
      <c r="G90" s="381"/>
      <c r="H90" s="381"/>
      <c r="I90" s="381"/>
      <c r="J90" s="381"/>
      <c r="K90" s="381"/>
      <c r="L90" s="381"/>
      <c r="M90" s="381"/>
      <c r="N90" s="381"/>
      <c r="O90" s="381"/>
      <c r="P90" s="381"/>
      <c r="Q90" s="381"/>
    </row>
    <row r="91" spans="1:17" ht="12">
      <c r="A91" s="381"/>
      <c r="B91" s="381"/>
      <c r="C91" s="381"/>
      <c r="D91" s="381"/>
      <c r="E91" s="381"/>
      <c r="F91" s="381"/>
      <c r="G91" s="381"/>
      <c r="H91" s="381"/>
      <c r="I91" s="381"/>
      <c r="J91" s="381"/>
      <c r="K91" s="381"/>
      <c r="L91" s="381"/>
      <c r="M91" s="381"/>
      <c r="N91" s="381"/>
      <c r="O91" s="381"/>
      <c r="P91" s="381"/>
      <c r="Q91" s="381"/>
    </row>
    <row r="92" spans="1:17" ht="12">
      <c r="A92" s="381"/>
      <c r="B92" s="381"/>
      <c r="C92" s="381"/>
      <c r="D92" s="381"/>
      <c r="E92" s="381"/>
      <c r="F92" s="381"/>
      <c r="G92" s="381"/>
      <c r="H92" s="381"/>
      <c r="I92" s="381"/>
      <c r="J92" s="381"/>
      <c r="K92" s="381"/>
      <c r="L92" s="381"/>
      <c r="M92" s="381"/>
      <c r="N92" s="381"/>
      <c r="O92" s="381"/>
      <c r="P92" s="381"/>
      <c r="Q92" s="381"/>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&amp;CLangton Investors' Report - May 2012</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64"/>
  <sheetViews>
    <sheetView view="pageLayout" workbookViewId="0" topLeftCell="H1">
      <selection activeCell="T1" sqref="T1"/>
    </sheetView>
  </sheetViews>
  <sheetFormatPr defaultColWidth="9.140625" defaultRowHeight="12"/>
  <cols>
    <col min="1" max="1" width="9.140625" style="104" customWidth="1"/>
    <col min="2" max="2" width="51.8515625" style="104" customWidth="1"/>
    <col min="3" max="3" width="15.140625" style="104" bestFit="1" customWidth="1"/>
    <col min="4" max="4" width="17.421875" style="104" customWidth="1"/>
    <col min="5" max="5" width="17.7109375" style="104" bestFit="1" customWidth="1"/>
    <col min="6" max="6" width="17.7109375" style="104" customWidth="1"/>
    <col min="7" max="7" width="15.57421875" style="104" customWidth="1"/>
    <col min="8" max="8" width="15.00390625" style="104" customWidth="1"/>
    <col min="9" max="9" width="16.140625" style="104" customWidth="1"/>
    <col min="10" max="10" width="15.140625" style="104" bestFit="1" customWidth="1"/>
    <col min="11" max="11" width="12.7109375" style="104" bestFit="1" customWidth="1"/>
    <col min="12" max="12" width="9.421875" style="104" bestFit="1" customWidth="1"/>
    <col min="13" max="13" width="14.140625" style="104" bestFit="1" customWidth="1"/>
    <col min="14" max="14" width="15.421875" style="104" bestFit="1" customWidth="1"/>
    <col min="15" max="15" width="13.00390625" style="104" customWidth="1"/>
    <col min="16" max="16" width="11.00390625" style="104" bestFit="1" customWidth="1"/>
    <col min="17" max="17" width="9.7109375" style="104" customWidth="1"/>
    <col min="18" max="18" width="10.00390625" style="104" customWidth="1"/>
    <col min="19" max="19" width="10.140625" style="104" customWidth="1"/>
    <col min="20" max="16384" width="9.140625" style="104" customWidth="1"/>
  </cols>
  <sheetData>
    <row r="2" spans="2:19" ht="12.75" thickBot="1">
      <c r="B2" s="99" t="s">
        <v>119</v>
      </c>
      <c r="C2" s="100"/>
      <c r="D2" s="101"/>
      <c r="E2" s="102"/>
      <c r="F2" s="102"/>
      <c r="G2" s="102"/>
      <c r="H2" s="102"/>
      <c r="I2" s="102"/>
      <c r="J2" s="102"/>
      <c r="K2" s="102"/>
      <c r="L2" s="102"/>
      <c r="M2" s="102"/>
      <c r="N2" s="102"/>
      <c r="O2" s="102"/>
      <c r="P2" s="102"/>
      <c r="Q2" s="102"/>
      <c r="R2" s="103"/>
      <c r="S2" s="103"/>
    </row>
    <row r="3" spans="2:18" ht="12">
      <c r="B3" s="105"/>
      <c r="C3" s="106"/>
      <c r="D3" s="107"/>
      <c r="E3" s="108"/>
      <c r="F3" s="106"/>
      <c r="G3" s="108"/>
      <c r="H3" s="108"/>
      <c r="I3" s="108"/>
      <c r="J3" s="108"/>
      <c r="K3" s="108"/>
      <c r="L3" s="108"/>
      <c r="M3" s="108"/>
      <c r="N3" s="108"/>
      <c r="O3" s="108"/>
      <c r="P3" s="108"/>
      <c r="Q3" s="108"/>
      <c r="R3" s="108"/>
    </row>
    <row r="4" spans="2:18" ht="12">
      <c r="B4" s="109" t="s">
        <v>120</v>
      </c>
      <c r="C4" s="110">
        <v>40625</v>
      </c>
      <c r="D4" s="108"/>
      <c r="E4" s="738" t="s">
        <v>152</v>
      </c>
      <c r="F4" s="108"/>
      <c r="G4" s="108"/>
      <c r="H4" s="108"/>
      <c r="I4" s="108"/>
      <c r="J4" s="108"/>
      <c r="K4" s="108"/>
      <c r="L4" s="108"/>
      <c r="M4" s="108"/>
      <c r="N4" s="108"/>
      <c r="O4" s="108"/>
      <c r="P4" s="108"/>
      <c r="Q4" s="108"/>
      <c r="R4" s="108"/>
    </row>
    <row r="5" spans="2:18" ht="12.75" thickBot="1">
      <c r="B5" s="111"/>
      <c r="C5" s="111"/>
      <c r="D5" s="111"/>
      <c r="E5" s="105"/>
      <c r="F5" s="111"/>
      <c r="G5" s="111"/>
      <c r="H5" s="111"/>
      <c r="I5" s="111"/>
      <c r="J5" s="111"/>
      <c r="K5" s="111"/>
      <c r="L5" s="111"/>
      <c r="M5" s="111"/>
      <c r="N5" s="111"/>
      <c r="O5" s="111"/>
      <c r="P5" s="111"/>
      <c r="Q5" s="111"/>
      <c r="R5" s="111"/>
    </row>
    <row r="6" spans="2:19" ht="29.25" customHeight="1" thickBot="1">
      <c r="B6" s="328" t="s">
        <v>153</v>
      </c>
      <c r="C6" s="328" t="s">
        <v>121</v>
      </c>
      <c r="D6" s="112" t="s">
        <v>453</v>
      </c>
      <c r="E6" s="112" t="s">
        <v>454</v>
      </c>
      <c r="F6" s="328" t="s">
        <v>122</v>
      </c>
      <c r="G6" s="328" t="s">
        <v>123</v>
      </c>
      <c r="H6" s="328" t="s">
        <v>124</v>
      </c>
      <c r="I6" s="328" t="s">
        <v>125</v>
      </c>
      <c r="J6" s="328" t="s">
        <v>126</v>
      </c>
      <c r="K6" s="328" t="s">
        <v>127</v>
      </c>
      <c r="L6" s="328" t="s">
        <v>128</v>
      </c>
      <c r="M6" s="328" t="s">
        <v>129</v>
      </c>
      <c r="N6" s="328" t="s">
        <v>130</v>
      </c>
      <c r="O6" s="328" t="s">
        <v>131</v>
      </c>
      <c r="P6" s="328" t="s">
        <v>132</v>
      </c>
      <c r="Q6" s="328" t="s">
        <v>133</v>
      </c>
      <c r="R6" s="328" t="s">
        <v>134</v>
      </c>
      <c r="S6" s="328" t="s">
        <v>194</v>
      </c>
    </row>
    <row r="7" spans="2:19" ht="12">
      <c r="B7" s="113"/>
      <c r="C7" s="114"/>
      <c r="D7" s="115"/>
      <c r="E7" s="114"/>
      <c r="F7" s="114"/>
      <c r="G7" s="115"/>
      <c r="H7" s="116"/>
      <c r="I7" s="117"/>
      <c r="J7" s="118"/>
      <c r="K7" s="119"/>
      <c r="L7" s="120"/>
      <c r="M7" s="121"/>
      <c r="N7" s="122"/>
      <c r="O7" s="121"/>
      <c r="P7" s="123"/>
      <c r="Q7" s="124"/>
      <c r="R7" s="125"/>
      <c r="S7" s="126"/>
    </row>
    <row r="8" spans="2:19" ht="12">
      <c r="B8" s="205" t="s">
        <v>135</v>
      </c>
      <c r="C8" s="128" t="s">
        <v>268</v>
      </c>
      <c r="D8" s="129" t="s">
        <v>136</v>
      </c>
      <c r="E8" s="128" t="s">
        <v>136</v>
      </c>
      <c r="F8" s="128" t="s">
        <v>141</v>
      </c>
      <c r="G8" s="129">
        <v>0.869</v>
      </c>
      <c r="H8" s="130">
        <v>1152000000</v>
      </c>
      <c r="I8" s="131">
        <v>0</v>
      </c>
      <c r="J8" s="130">
        <f>SUM(H8:I8)</f>
        <v>1152000000</v>
      </c>
      <c r="K8" s="132" t="s">
        <v>142</v>
      </c>
      <c r="L8" s="133">
        <v>0.0125</v>
      </c>
      <c r="M8" s="68">
        <f>(VLOOKUP(K8,'[3]Rates'!$A$2:$B$5,2,FALSE)+L8)</f>
        <v>0.02669</v>
      </c>
      <c r="N8" s="373" t="s">
        <v>518</v>
      </c>
      <c r="O8" s="374">
        <v>41079</v>
      </c>
      <c r="P8" s="140">
        <v>7772128</v>
      </c>
      <c r="Q8" s="134">
        <v>41699</v>
      </c>
      <c r="R8" s="135">
        <v>56584</v>
      </c>
      <c r="S8" s="136" t="s">
        <v>196</v>
      </c>
    </row>
    <row r="9" spans="2:19" ht="12">
      <c r="B9" s="205" t="s">
        <v>138</v>
      </c>
      <c r="C9" s="128" t="s">
        <v>269</v>
      </c>
      <c r="D9" s="129" t="s">
        <v>136</v>
      </c>
      <c r="E9" s="128" t="s">
        <v>136</v>
      </c>
      <c r="F9" s="128" t="s">
        <v>141</v>
      </c>
      <c r="G9" s="129">
        <v>0.869</v>
      </c>
      <c r="H9" s="130">
        <v>1440000000</v>
      </c>
      <c r="I9" s="131">
        <v>0</v>
      </c>
      <c r="J9" s="130">
        <f aca="true" t="shared" si="0" ref="J9:J14">SUM(H9:I9)</f>
        <v>1440000000</v>
      </c>
      <c r="K9" s="132" t="s">
        <v>142</v>
      </c>
      <c r="L9" s="133">
        <v>0.0125</v>
      </c>
      <c r="M9" s="68">
        <f>(VLOOKUP(K9,'[3]Rates'!$A$2:$B$5,2,FALSE)+L9)</f>
        <v>0.02669</v>
      </c>
      <c r="N9" s="373" t="s">
        <v>518</v>
      </c>
      <c r="O9" s="374">
        <v>41079</v>
      </c>
      <c r="P9" s="140">
        <v>9715160</v>
      </c>
      <c r="Q9" s="134">
        <v>41699</v>
      </c>
      <c r="R9" s="135">
        <v>56584</v>
      </c>
      <c r="S9" s="136" t="s">
        <v>196</v>
      </c>
    </row>
    <row r="10" spans="2:19" ht="12">
      <c r="B10" s="205" t="s">
        <v>140</v>
      </c>
      <c r="C10" s="128" t="s">
        <v>270</v>
      </c>
      <c r="D10" s="129" t="s">
        <v>136</v>
      </c>
      <c r="E10" s="128" t="s">
        <v>136</v>
      </c>
      <c r="F10" s="128" t="s">
        <v>144</v>
      </c>
      <c r="G10" s="129" t="s">
        <v>226</v>
      </c>
      <c r="H10" s="130">
        <v>2500000000</v>
      </c>
      <c r="I10" s="131">
        <v>-2500000000</v>
      </c>
      <c r="J10" s="130">
        <f t="shared" si="0"/>
        <v>0</v>
      </c>
      <c r="K10" s="132" t="s">
        <v>145</v>
      </c>
      <c r="L10" s="133">
        <v>0.012</v>
      </c>
      <c r="M10" s="138" t="s">
        <v>424</v>
      </c>
      <c r="N10" s="138" t="s">
        <v>424</v>
      </c>
      <c r="O10" s="139" t="s">
        <v>424</v>
      </c>
      <c r="P10" s="140" t="s">
        <v>424</v>
      </c>
      <c r="Q10" s="134">
        <v>41791</v>
      </c>
      <c r="R10" s="135">
        <v>56584</v>
      </c>
      <c r="S10" s="136" t="s">
        <v>271</v>
      </c>
    </row>
    <row r="11" spans="2:19" ht="12">
      <c r="B11" s="205" t="s">
        <v>143</v>
      </c>
      <c r="C11" s="128" t="s">
        <v>272</v>
      </c>
      <c r="D11" s="129" t="s">
        <v>136</v>
      </c>
      <c r="E11" s="128" t="s">
        <v>136</v>
      </c>
      <c r="F11" s="128" t="s">
        <v>144</v>
      </c>
      <c r="G11" s="129" t="s">
        <v>226</v>
      </c>
      <c r="H11" s="130">
        <v>2500000000</v>
      </c>
      <c r="I11" s="131">
        <v>-2500000000</v>
      </c>
      <c r="J11" s="130">
        <f t="shared" si="0"/>
        <v>0</v>
      </c>
      <c r="K11" s="132" t="s">
        <v>145</v>
      </c>
      <c r="L11" s="133">
        <v>0.012</v>
      </c>
      <c r="M11" s="138" t="s">
        <v>424</v>
      </c>
      <c r="N11" s="138" t="s">
        <v>424</v>
      </c>
      <c r="O11" s="139" t="s">
        <v>424</v>
      </c>
      <c r="P11" s="140" t="s">
        <v>424</v>
      </c>
      <c r="Q11" s="134">
        <v>41791</v>
      </c>
      <c r="R11" s="135">
        <v>56584</v>
      </c>
      <c r="S11" s="136" t="s">
        <v>271</v>
      </c>
    </row>
    <row r="12" spans="2:19" ht="12">
      <c r="B12" s="205" t="s">
        <v>146</v>
      </c>
      <c r="C12" s="128" t="s">
        <v>273</v>
      </c>
      <c r="D12" s="129" t="s">
        <v>136</v>
      </c>
      <c r="E12" s="128" t="s">
        <v>136</v>
      </c>
      <c r="F12" s="128" t="s">
        <v>144</v>
      </c>
      <c r="G12" s="129" t="s">
        <v>226</v>
      </c>
      <c r="H12" s="130">
        <v>2500000000</v>
      </c>
      <c r="I12" s="131">
        <v>-2500000000</v>
      </c>
      <c r="J12" s="130">
        <f t="shared" si="0"/>
        <v>0</v>
      </c>
      <c r="K12" s="132" t="s">
        <v>145</v>
      </c>
      <c r="L12" s="133">
        <v>0.012</v>
      </c>
      <c r="M12" s="138" t="s">
        <v>424</v>
      </c>
      <c r="N12" s="138" t="s">
        <v>424</v>
      </c>
      <c r="O12" s="139" t="s">
        <v>424</v>
      </c>
      <c r="P12" s="140" t="s">
        <v>424</v>
      </c>
      <c r="Q12" s="134">
        <v>42064</v>
      </c>
      <c r="R12" s="135">
        <v>56584</v>
      </c>
      <c r="S12" s="136" t="s">
        <v>271</v>
      </c>
    </row>
    <row r="13" spans="2:19" ht="12">
      <c r="B13" s="205" t="s">
        <v>154</v>
      </c>
      <c r="C13" s="128" t="s">
        <v>274</v>
      </c>
      <c r="D13" s="129" t="s">
        <v>136</v>
      </c>
      <c r="E13" s="128" t="s">
        <v>136</v>
      </c>
      <c r="F13" s="128" t="s">
        <v>144</v>
      </c>
      <c r="G13" s="129" t="s">
        <v>226</v>
      </c>
      <c r="H13" s="130">
        <v>2500000000</v>
      </c>
      <c r="I13" s="131">
        <v>-2500000000</v>
      </c>
      <c r="J13" s="130">
        <f t="shared" si="0"/>
        <v>0</v>
      </c>
      <c r="K13" s="132" t="s">
        <v>145</v>
      </c>
      <c r="L13" s="133">
        <v>0.012</v>
      </c>
      <c r="M13" s="138" t="s">
        <v>424</v>
      </c>
      <c r="N13" s="138" t="s">
        <v>424</v>
      </c>
      <c r="O13" s="139" t="s">
        <v>424</v>
      </c>
      <c r="P13" s="140" t="s">
        <v>424</v>
      </c>
      <c r="Q13" s="134">
        <v>42064</v>
      </c>
      <c r="R13" s="135">
        <v>56584</v>
      </c>
      <c r="S13" s="136" t="s">
        <v>271</v>
      </c>
    </row>
    <row r="14" spans="2:19" ht="12">
      <c r="B14" s="205" t="s">
        <v>155</v>
      </c>
      <c r="C14" s="128" t="s">
        <v>275</v>
      </c>
      <c r="D14" s="129" t="s">
        <v>136</v>
      </c>
      <c r="E14" s="128" t="s">
        <v>136</v>
      </c>
      <c r="F14" s="128" t="s">
        <v>144</v>
      </c>
      <c r="G14" s="129" t="s">
        <v>226</v>
      </c>
      <c r="H14" s="130">
        <v>1750000000</v>
      </c>
      <c r="I14" s="131">
        <v>0</v>
      </c>
      <c r="J14" s="130">
        <f t="shared" si="0"/>
        <v>1750000000</v>
      </c>
      <c r="K14" s="132" t="s">
        <v>145</v>
      </c>
      <c r="L14" s="133">
        <v>0.012</v>
      </c>
      <c r="M14" s="68">
        <f>(VLOOKUP(K14,'[3]Rates'!$A$2:$B$5,2,FALSE)+L14)</f>
        <v>0.022651900000000003</v>
      </c>
      <c r="N14" s="373" t="s">
        <v>518</v>
      </c>
      <c r="O14" s="374">
        <v>41079</v>
      </c>
      <c r="P14" s="140">
        <v>9883055</v>
      </c>
      <c r="Q14" s="134">
        <v>42339</v>
      </c>
      <c r="R14" s="135">
        <v>56584</v>
      </c>
      <c r="S14" s="136" t="s">
        <v>271</v>
      </c>
    </row>
    <row r="15" spans="2:19" ht="12">
      <c r="B15" s="205" t="s">
        <v>149</v>
      </c>
      <c r="C15" s="128" t="s">
        <v>276</v>
      </c>
      <c r="D15" s="129" t="s">
        <v>251</v>
      </c>
      <c r="E15" s="128" t="s">
        <v>251</v>
      </c>
      <c r="F15" s="128" t="s">
        <v>144</v>
      </c>
      <c r="G15" s="129" t="s">
        <v>226</v>
      </c>
      <c r="H15" s="130">
        <v>2500000000</v>
      </c>
      <c r="I15" s="131">
        <f>J15-H15</f>
        <v>-1785500000</v>
      </c>
      <c r="J15" s="130">
        <v>714500000</v>
      </c>
      <c r="K15" s="132" t="s">
        <v>145</v>
      </c>
      <c r="L15" s="133">
        <v>0.009</v>
      </c>
      <c r="M15" s="68">
        <f>(VLOOKUP(K15,'[3]Rates'!$A$2:$B$5,2,FALSE)+L15)</f>
        <v>0.0196519</v>
      </c>
      <c r="N15" s="373" t="s">
        <v>518</v>
      </c>
      <c r="O15" s="374">
        <v>41079</v>
      </c>
      <c r="P15" s="140">
        <v>1038670.216027</v>
      </c>
      <c r="Q15" s="134">
        <v>42705</v>
      </c>
      <c r="R15" s="135">
        <v>56584</v>
      </c>
      <c r="S15" s="136" t="s">
        <v>196</v>
      </c>
    </row>
    <row r="16" spans="2:19" ht="12.75" thickBot="1">
      <c r="B16" s="141"/>
      <c r="C16" s="142"/>
      <c r="D16" s="143"/>
      <c r="E16" s="142"/>
      <c r="F16" s="142"/>
      <c r="G16" s="143"/>
      <c r="H16" s="142"/>
      <c r="I16" s="143"/>
      <c r="J16" s="142"/>
      <c r="K16" s="143"/>
      <c r="L16" s="142"/>
      <c r="M16" s="143"/>
      <c r="N16" s="142"/>
      <c r="O16" s="143"/>
      <c r="P16" s="144"/>
      <c r="Q16" s="143"/>
      <c r="R16" s="142"/>
      <c r="S16" s="145"/>
    </row>
    <row r="17" spans="2:18" ht="12">
      <c r="B17" s="109" t="s">
        <v>197</v>
      </c>
      <c r="C17" s="108"/>
      <c r="D17" s="108"/>
      <c r="E17" s="108"/>
      <c r="F17" s="108"/>
      <c r="G17" s="146"/>
      <c r="H17" s="129"/>
      <c r="I17" s="129"/>
      <c r="J17" s="129"/>
      <c r="K17" s="129"/>
      <c r="L17" s="129"/>
      <c r="M17" s="147"/>
      <c r="N17" s="147"/>
      <c r="O17" s="148"/>
      <c r="P17" s="149"/>
      <c r="Q17" s="108"/>
      <c r="R17" s="150"/>
    </row>
    <row r="18" spans="2:18" ht="12.75" thickBot="1">
      <c r="B18" s="105"/>
      <c r="C18" s="129"/>
      <c r="D18" s="129"/>
      <c r="E18" s="129"/>
      <c r="F18" s="129"/>
      <c r="G18" s="151"/>
      <c r="H18" s="152"/>
      <c r="I18" s="153"/>
      <c r="J18" s="153"/>
      <c r="K18" s="154"/>
      <c r="L18" s="46"/>
      <c r="M18" s="155"/>
      <c r="N18" s="156"/>
      <c r="O18" s="157"/>
      <c r="P18" s="134"/>
      <c r="Q18" s="158"/>
      <c r="R18" s="159"/>
    </row>
    <row r="19" spans="2:18" ht="12">
      <c r="B19" s="160" t="s">
        <v>277</v>
      </c>
      <c r="C19" s="328" t="s">
        <v>25</v>
      </c>
      <c r="D19" s="161" t="s">
        <v>156</v>
      </c>
      <c r="E19" s="328" t="s">
        <v>157</v>
      </c>
      <c r="F19" s="162" t="s">
        <v>158</v>
      </c>
      <c r="G19" s="151"/>
      <c r="H19" s="152"/>
      <c r="I19" s="153"/>
      <c r="J19" s="153"/>
      <c r="K19" s="154"/>
      <c r="L19" s="46"/>
      <c r="M19" s="155"/>
      <c r="N19" s="156"/>
      <c r="O19" s="157"/>
      <c r="P19" s="134"/>
      <c r="Q19" s="158"/>
      <c r="R19" s="159"/>
    </row>
    <row r="20" spans="2:18" ht="12.75" thickBot="1">
      <c r="B20" s="163"/>
      <c r="C20" s="329" t="s">
        <v>21</v>
      </c>
      <c r="D20" s="164"/>
      <c r="E20" s="329" t="s">
        <v>159</v>
      </c>
      <c r="F20" s="165" t="s">
        <v>160</v>
      </c>
      <c r="G20" s="151"/>
      <c r="H20" s="152"/>
      <c r="I20" s="153"/>
      <c r="J20" s="153"/>
      <c r="K20" s="154"/>
      <c r="L20" s="46"/>
      <c r="M20" s="155"/>
      <c r="N20" s="156"/>
      <c r="O20" s="157"/>
      <c r="P20" s="134"/>
      <c r="Q20" s="158"/>
      <c r="R20" s="159"/>
    </row>
    <row r="21" spans="2:18" ht="12">
      <c r="B21" s="127"/>
      <c r="C21" s="128"/>
      <c r="D21" s="129"/>
      <c r="E21" s="128"/>
      <c r="F21" s="166"/>
      <c r="G21" s="151"/>
      <c r="H21" s="152"/>
      <c r="I21" s="153"/>
      <c r="J21" s="153"/>
      <c r="K21" s="154"/>
      <c r="L21" s="46"/>
      <c r="M21" s="155"/>
      <c r="N21" s="156"/>
      <c r="O21" s="157"/>
      <c r="P21" s="134"/>
      <c r="Q21" s="158"/>
      <c r="R21" s="159"/>
    </row>
    <row r="22" spans="2:18" ht="12">
      <c r="B22" s="127" t="s">
        <v>227</v>
      </c>
      <c r="C22" s="130">
        <f>'[3]GBP CashFlows'!AU19</f>
        <v>1000512000</v>
      </c>
      <c r="D22" s="167">
        <f>C22/$C$31</f>
        <v>0.2121683279427744</v>
      </c>
      <c r="E22" s="168">
        <f>$C$29/$C$31</f>
        <v>0.15151669376790314</v>
      </c>
      <c r="F22" s="169">
        <f>E22+$D$35</f>
        <v>0.15151669376790314</v>
      </c>
      <c r="G22" s="170"/>
      <c r="H22" s="152"/>
      <c r="I22" s="152"/>
      <c r="J22" s="152"/>
      <c r="K22" s="152"/>
      <c r="L22" s="46"/>
      <c r="M22" s="155"/>
      <c r="N22" s="156"/>
      <c r="O22" s="156"/>
      <c r="P22" s="152"/>
      <c r="Q22" s="158"/>
      <c r="R22" s="158"/>
    </row>
    <row r="23" spans="2:18" ht="12">
      <c r="B23" s="127" t="s">
        <v>228</v>
      </c>
      <c r="C23" s="130">
        <f>'[3]GBP CashFlows'!AV19</f>
        <v>1250640000</v>
      </c>
      <c r="D23" s="167">
        <f aca="true" t="shared" si="1" ref="D23:D29">C23/$C$31</f>
        <v>0.265210409928468</v>
      </c>
      <c r="E23" s="168">
        <f>$C$29/$C$31</f>
        <v>0.15151669376790314</v>
      </c>
      <c r="F23" s="169">
        <f>E23+$D$35</f>
        <v>0.15151669376790314</v>
      </c>
      <c r="G23" s="146"/>
      <c r="H23" s="152"/>
      <c r="I23" s="152"/>
      <c r="J23" s="152"/>
      <c r="K23" s="152"/>
      <c r="L23" s="46"/>
      <c r="M23" s="155"/>
      <c r="N23" s="156"/>
      <c r="O23" s="156"/>
      <c r="P23" s="152"/>
      <c r="Q23" s="158"/>
      <c r="R23" s="158"/>
    </row>
    <row r="24" spans="2:18" ht="12">
      <c r="B24" s="127" t="s">
        <v>229</v>
      </c>
      <c r="C24" s="130">
        <f aca="true" t="shared" si="2" ref="C24:C29">J10</f>
        <v>0</v>
      </c>
      <c r="D24" s="130">
        <f aca="true" t="shared" si="3" ref="D24:F27">SUM(B24:C24)</f>
        <v>0</v>
      </c>
      <c r="E24" s="130">
        <f t="shared" si="3"/>
        <v>0</v>
      </c>
      <c r="F24" s="130">
        <f t="shared" si="3"/>
        <v>0</v>
      </c>
      <c r="G24" s="146"/>
      <c r="H24" s="152"/>
      <c r="I24" s="152"/>
      <c r="J24" s="152"/>
      <c r="K24" s="152"/>
      <c r="L24" s="46"/>
      <c r="M24" s="155"/>
      <c r="N24" s="156"/>
      <c r="O24" s="156"/>
      <c r="P24" s="152"/>
      <c r="Q24" s="158"/>
      <c r="R24" s="158"/>
    </row>
    <row r="25" spans="2:18" ht="12">
      <c r="B25" s="127" t="s">
        <v>230</v>
      </c>
      <c r="C25" s="130">
        <f t="shared" si="2"/>
        <v>0</v>
      </c>
      <c r="D25" s="130">
        <f t="shared" si="3"/>
        <v>0</v>
      </c>
      <c r="E25" s="130">
        <f t="shared" si="3"/>
        <v>0</v>
      </c>
      <c r="F25" s="130">
        <f t="shared" si="3"/>
        <v>0</v>
      </c>
      <c r="G25" s="170"/>
      <c r="H25" s="129"/>
      <c r="I25" s="129"/>
      <c r="J25" s="129"/>
      <c r="K25" s="129"/>
      <c r="L25" s="129"/>
      <c r="M25" s="129"/>
      <c r="N25" s="129"/>
      <c r="O25" s="129"/>
      <c r="P25" s="129"/>
      <c r="Q25" s="129"/>
      <c r="R25" s="129"/>
    </row>
    <row r="26" spans="2:18" ht="12">
      <c r="B26" s="127" t="s">
        <v>231</v>
      </c>
      <c r="C26" s="130">
        <f t="shared" si="2"/>
        <v>0</v>
      </c>
      <c r="D26" s="130">
        <f t="shared" si="3"/>
        <v>0</v>
      </c>
      <c r="E26" s="130">
        <f t="shared" si="3"/>
        <v>0</v>
      </c>
      <c r="F26" s="130">
        <f t="shared" si="3"/>
        <v>0</v>
      </c>
      <c r="G26" s="146"/>
      <c r="H26" s="129"/>
      <c r="I26" s="129"/>
      <c r="J26" s="129"/>
      <c r="K26" s="129"/>
      <c r="L26" s="129"/>
      <c r="M26" s="129"/>
      <c r="N26" s="129"/>
      <c r="O26" s="129"/>
      <c r="P26" s="129"/>
      <c r="Q26" s="129"/>
      <c r="R26" s="129"/>
    </row>
    <row r="27" spans="2:18" ht="12">
      <c r="B27" s="127" t="s">
        <v>232</v>
      </c>
      <c r="C27" s="130">
        <f t="shared" si="2"/>
        <v>0</v>
      </c>
      <c r="D27" s="130">
        <f t="shared" si="3"/>
        <v>0</v>
      </c>
      <c r="E27" s="130">
        <f t="shared" si="3"/>
        <v>0</v>
      </c>
      <c r="F27" s="130">
        <f t="shared" si="3"/>
        <v>0</v>
      </c>
      <c r="G27" s="146"/>
      <c r="H27" s="129"/>
      <c r="I27" s="129"/>
      <c r="J27" s="129"/>
      <c r="K27" s="129"/>
      <c r="L27" s="129"/>
      <c r="M27" s="129"/>
      <c r="N27" s="129"/>
      <c r="O27" s="129"/>
      <c r="P27" s="129"/>
      <c r="Q27" s="129"/>
      <c r="R27" s="129"/>
    </row>
    <row r="28" spans="2:18" ht="12">
      <c r="B28" s="127" t="s">
        <v>233</v>
      </c>
      <c r="C28" s="130">
        <f t="shared" si="2"/>
        <v>1750000000</v>
      </c>
      <c r="D28" s="167">
        <f t="shared" si="1"/>
        <v>0.3711045683608544</v>
      </c>
      <c r="E28" s="168">
        <f>$C$29/$C$31</f>
        <v>0.15151669376790314</v>
      </c>
      <c r="F28" s="169">
        <f>E28+$D$35</f>
        <v>0.15151669376790314</v>
      </c>
      <c r="G28" s="146"/>
      <c r="H28" s="108"/>
      <c r="I28" s="108"/>
      <c r="J28" s="108"/>
      <c r="K28" s="108"/>
      <c r="L28" s="108"/>
      <c r="M28" s="108"/>
      <c r="N28" s="108"/>
      <c r="O28" s="108"/>
      <c r="P28" s="108"/>
      <c r="Q28" s="108"/>
      <c r="R28" s="108"/>
    </row>
    <row r="29" spans="2:18" ht="12">
      <c r="B29" s="127" t="s">
        <v>161</v>
      </c>
      <c r="C29" s="130">
        <f t="shared" si="2"/>
        <v>714500000</v>
      </c>
      <c r="D29" s="167">
        <f t="shared" si="1"/>
        <v>0.15151669376790314</v>
      </c>
      <c r="E29" s="168">
        <v>0</v>
      </c>
      <c r="F29" s="169">
        <v>0</v>
      </c>
      <c r="G29" s="146"/>
      <c r="H29" s="108"/>
      <c r="I29" s="108"/>
      <c r="J29" s="108"/>
      <c r="K29" s="108"/>
      <c r="L29" s="108"/>
      <c r="M29" s="108"/>
      <c r="N29" s="108"/>
      <c r="O29" s="108"/>
      <c r="P29" s="108"/>
      <c r="Q29" s="108"/>
      <c r="R29" s="108"/>
    </row>
    <row r="30" spans="2:18" ht="12.75" thickBot="1">
      <c r="B30" s="127"/>
      <c r="C30" s="171"/>
      <c r="D30" s="172"/>
      <c r="E30" s="173"/>
      <c r="F30" s="174"/>
      <c r="G30" s="175"/>
      <c r="H30" s="176"/>
      <c r="I30" s="176"/>
      <c r="J30" s="176"/>
      <c r="K30" s="176"/>
      <c r="L30" s="176"/>
      <c r="M30" s="176"/>
      <c r="N30" s="176"/>
      <c r="O30" s="176"/>
      <c r="P30" s="176"/>
      <c r="Q30" s="176"/>
      <c r="R30" s="176"/>
    </row>
    <row r="31" spans="2:18" ht="12">
      <c r="B31" s="127"/>
      <c r="C31" s="177">
        <f>SUM(C22:C29)</f>
        <v>4715652000</v>
      </c>
      <c r="D31" s="178">
        <f>SUM(D22:D29)</f>
        <v>1</v>
      </c>
      <c r="E31" s="179"/>
      <c r="F31" s="180"/>
      <c r="G31" s="170"/>
      <c r="H31" s="129"/>
      <c r="I31" s="129"/>
      <c r="J31" s="129"/>
      <c r="K31" s="129"/>
      <c r="L31" s="129"/>
      <c r="M31" s="129"/>
      <c r="N31" s="129"/>
      <c r="O31" s="129"/>
      <c r="P31" s="129"/>
      <c r="Q31" s="129"/>
      <c r="R31" s="129"/>
    </row>
    <row r="32" spans="2:18" ht="12.75" thickBot="1">
      <c r="B32" s="127"/>
      <c r="C32" s="181"/>
      <c r="D32" s="182"/>
      <c r="E32" s="179"/>
      <c r="F32" s="180"/>
      <c r="G32" s="170"/>
      <c r="H32" s="152"/>
      <c r="I32" s="152"/>
      <c r="J32" s="152"/>
      <c r="K32" s="152"/>
      <c r="L32" s="46"/>
      <c r="M32" s="155"/>
      <c r="N32" s="156"/>
      <c r="O32" s="156"/>
      <c r="P32" s="183"/>
      <c r="Q32" s="158"/>
      <c r="R32" s="158"/>
    </row>
    <row r="33" spans="2:18" ht="12">
      <c r="B33" s="184"/>
      <c r="C33" s="185"/>
      <c r="D33" s="186"/>
      <c r="E33" s="185"/>
      <c r="F33" s="187"/>
      <c r="G33" s="170"/>
      <c r="H33" s="152"/>
      <c r="I33" s="152"/>
      <c r="J33" s="152"/>
      <c r="K33" s="152"/>
      <c r="L33" s="46"/>
      <c r="M33" s="155"/>
      <c r="N33" s="156"/>
      <c r="O33" s="156"/>
      <c r="P33" s="183"/>
      <c r="Q33" s="158"/>
      <c r="R33" s="158"/>
    </row>
    <row r="34" spans="2:18" ht="12">
      <c r="B34" s="127" t="s">
        <v>234</v>
      </c>
      <c r="C34" s="130">
        <v>100000000</v>
      </c>
      <c r="D34" s="167">
        <f>C34/C31</f>
        <v>0.02120597533490597</v>
      </c>
      <c r="E34" s="179"/>
      <c r="F34" s="180"/>
      <c r="G34" s="129"/>
      <c r="H34" s="129"/>
      <c r="I34" s="129"/>
      <c r="J34" s="129"/>
      <c r="K34" s="129"/>
      <c r="L34" s="129"/>
      <c r="M34" s="129"/>
      <c r="N34" s="129"/>
      <c r="O34" s="129"/>
      <c r="P34" s="129"/>
      <c r="Q34" s="129"/>
      <c r="R34" s="129"/>
    </row>
    <row r="35" spans="2:18" ht="12.75" thickBot="1">
      <c r="B35" s="189"/>
      <c r="C35" s="190"/>
      <c r="D35" s="102"/>
      <c r="E35" s="190"/>
      <c r="F35" s="191"/>
      <c r="G35" s="108"/>
      <c r="H35" s="129"/>
      <c r="I35" s="129"/>
      <c r="J35" s="129"/>
      <c r="K35" s="129"/>
      <c r="L35" s="129"/>
      <c r="M35" s="147"/>
      <c r="N35" s="147"/>
      <c r="O35" s="148"/>
      <c r="P35" s="149"/>
      <c r="Q35" s="108"/>
      <c r="R35" s="150"/>
    </row>
    <row r="36" spans="2:18" ht="12">
      <c r="B36" s="105" t="s">
        <v>541</v>
      </c>
      <c r="C36" s="108"/>
      <c r="D36" s="108"/>
      <c r="E36" s="108"/>
      <c r="F36" s="108"/>
      <c r="G36" s="108"/>
      <c r="H36" s="129"/>
      <c r="I36" s="129"/>
      <c r="J36" s="129"/>
      <c r="K36" s="129"/>
      <c r="L36" s="129"/>
      <c r="M36" s="147"/>
      <c r="N36" s="147"/>
      <c r="O36" s="148"/>
      <c r="P36" s="149"/>
      <c r="Q36" s="108"/>
      <c r="R36" s="150"/>
    </row>
    <row r="37" spans="2:18" ht="12.75" thickBot="1">
      <c r="B37" s="105"/>
      <c r="C37" s="108"/>
      <c r="D37" s="108"/>
      <c r="E37" s="108"/>
      <c r="F37" s="108"/>
      <c r="G37" s="108"/>
      <c r="H37" s="129"/>
      <c r="I37" s="129"/>
      <c r="J37" s="129"/>
      <c r="K37" s="129"/>
      <c r="L37" s="129"/>
      <c r="M37" s="147"/>
      <c r="N37" s="147"/>
      <c r="O37" s="148"/>
      <c r="P37" s="149"/>
      <c r="Q37" s="108"/>
      <c r="R37" s="150"/>
    </row>
    <row r="38" spans="2:18" ht="12">
      <c r="B38" s="160" t="s">
        <v>278</v>
      </c>
      <c r="C38" s="162"/>
      <c r="D38" s="108"/>
      <c r="E38" s="108"/>
      <c r="F38" s="108"/>
      <c r="G38" s="108"/>
      <c r="H38" s="129"/>
      <c r="I38" s="129"/>
      <c r="J38" s="129"/>
      <c r="K38" s="129"/>
      <c r="L38" s="129"/>
      <c r="M38" s="147"/>
      <c r="N38" s="147"/>
      <c r="O38" s="148"/>
      <c r="P38" s="149"/>
      <c r="Q38" s="108"/>
      <c r="R38" s="150"/>
    </row>
    <row r="39" spans="2:18" ht="12.75" thickBot="1">
      <c r="B39" s="163"/>
      <c r="C39" s="165"/>
      <c r="D39" s="105"/>
      <c r="E39" s="105"/>
      <c r="F39" s="105"/>
      <c r="G39" s="105"/>
      <c r="H39" s="105"/>
      <c r="I39" s="105"/>
      <c r="J39" s="105"/>
      <c r="K39" s="105"/>
      <c r="L39" s="105"/>
      <c r="M39" s="105"/>
      <c r="N39" s="105"/>
      <c r="O39" s="105"/>
      <c r="P39" s="105"/>
      <c r="Q39" s="105"/>
      <c r="R39" s="105"/>
    </row>
    <row r="40" spans="2:18" ht="12">
      <c r="B40" s="192" t="s">
        <v>168</v>
      </c>
      <c r="C40" s="193">
        <v>100000000</v>
      </c>
      <c r="D40" s="105"/>
      <c r="E40" s="105"/>
      <c r="F40" s="105"/>
      <c r="G40" s="105"/>
      <c r="H40" s="105"/>
      <c r="I40" s="105"/>
      <c r="J40" s="105"/>
      <c r="K40" s="105"/>
      <c r="L40" s="105"/>
      <c r="M40" s="105"/>
      <c r="N40" s="105"/>
      <c r="O40" s="105"/>
      <c r="P40" s="105"/>
      <c r="Q40" s="105"/>
      <c r="R40" s="105"/>
    </row>
    <row r="41" spans="2:18" ht="12">
      <c r="B41" s="192" t="s">
        <v>169</v>
      </c>
      <c r="C41" s="193">
        <v>0</v>
      </c>
      <c r="D41" s="105"/>
      <c r="E41" s="105"/>
      <c r="F41" s="105"/>
      <c r="G41" s="105"/>
      <c r="H41" s="105"/>
      <c r="I41" s="105"/>
      <c r="J41" s="105"/>
      <c r="K41" s="105"/>
      <c r="L41" s="105"/>
      <c r="M41" s="105"/>
      <c r="N41" s="105"/>
      <c r="O41" s="105"/>
      <c r="P41" s="105"/>
      <c r="Q41" s="105"/>
      <c r="R41" s="105"/>
    </row>
    <row r="42" spans="2:18" ht="12">
      <c r="B42" s="192" t="s">
        <v>170</v>
      </c>
      <c r="C42" s="193">
        <v>0</v>
      </c>
      <c r="D42" s="105"/>
      <c r="E42" s="105"/>
      <c r="F42" s="105"/>
      <c r="G42" s="105"/>
      <c r="H42" s="105"/>
      <c r="I42" s="105"/>
      <c r="J42" s="105"/>
      <c r="K42" s="105"/>
      <c r="L42" s="105"/>
      <c r="M42" s="105"/>
      <c r="N42" s="105"/>
      <c r="O42" s="105"/>
      <c r="P42" s="105"/>
      <c r="Q42" s="105"/>
      <c r="R42" s="105"/>
    </row>
    <row r="43" spans="2:18" ht="12.75" thickBot="1">
      <c r="B43" s="194" t="s">
        <v>171</v>
      </c>
      <c r="C43" s="195">
        <v>100000000</v>
      </c>
      <c r="D43" s="105"/>
      <c r="E43" s="105"/>
      <c r="F43" s="105"/>
      <c r="G43" s="105"/>
      <c r="H43" s="105"/>
      <c r="I43" s="105"/>
      <c r="J43" s="105"/>
      <c r="K43" s="105"/>
      <c r="L43" s="105"/>
      <c r="M43" s="105"/>
      <c r="N43" s="105"/>
      <c r="O43" s="105"/>
      <c r="P43" s="105"/>
      <c r="Q43" s="105"/>
      <c r="R43" s="105"/>
    </row>
    <row r="44" spans="2:18" ht="12.75" thickBot="1">
      <c r="B44" s="109"/>
      <c r="C44" s="109"/>
      <c r="D44" s="105"/>
      <c r="E44" s="105"/>
      <c r="F44" s="105"/>
      <c r="G44" s="105"/>
      <c r="H44" s="105"/>
      <c r="I44" s="105"/>
      <c r="J44" s="105"/>
      <c r="K44" s="105"/>
      <c r="L44" s="105"/>
      <c r="M44" s="105"/>
      <c r="N44" s="105"/>
      <c r="O44" s="105"/>
      <c r="P44" s="105"/>
      <c r="Q44" s="105"/>
      <c r="R44" s="105"/>
    </row>
    <row r="45" spans="2:18" ht="12">
      <c r="B45" s="160" t="s">
        <v>279</v>
      </c>
      <c r="C45" s="328"/>
      <c r="D45" s="105"/>
      <c r="E45" s="105"/>
      <c r="F45" s="105"/>
      <c r="G45" s="105"/>
      <c r="H45" s="105"/>
      <c r="I45" s="105"/>
      <c r="J45" s="105"/>
      <c r="K45" s="105"/>
      <c r="L45" s="105"/>
      <c r="M45" s="105"/>
      <c r="N45" s="105"/>
      <c r="O45" s="105"/>
      <c r="P45" s="105"/>
      <c r="Q45" s="105"/>
      <c r="R45" s="105"/>
    </row>
    <row r="46" spans="2:18" ht="12.75" thickBot="1">
      <c r="B46" s="163"/>
      <c r="C46" s="329"/>
      <c r="D46" s="105"/>
      <c r="E46" s="105"/>
      <c r="F46" s="105"/>
      <c r="G46" s="105"/>
      <c r="H46" s="105"/>
      <c r="I46" s="105"/>
      <c r="J46" s="105"/>
      <c r="K46" s="105"/>
      <c r="L46" s="105"/>
      <c r="M46" s="105"/>
      <c r="N46" s="105"/>
      <c r="O46" s="105"/>
      <c r="P46" s="105"/>
      <c r="Q46" s="105"/>
      <c r="R46" s="105"/>
    </row>
    <row r="47" spans="2:18" ht="12" customHeight="1">
      <c r="B47" s="113"/>
      <c r="C47" s="196"/>
      <c r="D47" s="105"/>
      <c r="E47" s="105"/>
      <c r="F47" s="105"/>
      <c r="G47" s="105"/>
      <c r="H47" s="105"/>
      <c r="I47" s="105"/>
      <c r="J47" s="105"/>
      <c r="K47" s="105"/>
      <c r="L47" s="105"/>
      <c r="M47" s="105"/>
      <c r="N47" s="105"/>
      <c r="O47" s="105"/>
      <c r="P47" s="105"/>
      <c r="Q47" s="105"/>
      <c r="R47" s="105"/>
    </row>
    <row r="48" spans="2:18" ht="12.75" thickBot="1">
      <c r="B48" s="372" t="s">
        <v>519</v>
      </c>
      <c r="C48" s="197">
        <v>0.027548161925255665</v>
      </c>
      <c r="D48" s="105"/>
      <c r="E48" s="105"/>
      <c r="F48" s="105"/>
      <c r="G48" s="105"/>
      <c r="H48" s="105"/>
      <c r="I48" s="105"/>
      <c r="J48" s="105"/>
      <c r="K48" s="105"/>
      <c r="L48" s="105"/>
      <c r="M48" s="105"/>
      <c r="N48" s="105"/>
      <c r="O48" s="105"/>
      <c r="P48" s="105"/>
      <c r="Q48" s="105"/>
      <c r="R48" s="105"/>
    </row>
    <row r="49" spans="2:18" ht="12">
      <c r="B49" s="105" t="s">
        <v>235</v>
      </c>
      <c r="C49" s="105"/>
      <c r="D49" s="105"/>
      <c r="E49" s="105"/>
      <c r="F49" s="105"/>
      <c r="G49" s="105"/>
      <c r="H49" s="105"/>
      <c r="I49" s="105"/>
      <c r="J49" s="105"/>
      <c r="K49" s="105"/>
      <c r="L49" s="105"/>
      <c r="M49" s="105"/>
      <c r="N49" s="105"/>
      <c r="O49" s="105"/>
      <c r="P49" s="105"/>
      <c r="Q49" s="105"/>
      <c r="R49" s="105"/>
    </row>
    <row r="50" spans="2:18" ht="12">
      <c r="B50" s="105"/>
      <c r="C50" s="105"/>
      <c r="D50" s="105"/>
      <c r="E50" s="105"/>
      <c r="F50" s="105"/>
      <c r="G50" s="105"/>
      <c r="H50" s="105"/>
      <c r="I50" s="105"/>
      <c r="J50" s="105"/>
      <c r="K50" s="105"/>
      <c r="L50" s="105"/>
      <c r="M50" s="105"/>
      <c r="N50" s="105"/>
      <c r="O50" s="105"/>
      <c r="P50" s="105"/>
      <c r="Q50" s="105"/>
      <c r="R50" s="105"/>
    </row>
    <row r="51" spans="2:18" ht="12">
      <c r="B51" s="105"/>
      <c r="C51" s="105"/>
      <c r="D51" s="105"/>
      <c r="E51" s="105"/>
      <c r="F51" s="105"/>
      <c r="G51" s="105"/>
      <c r="H51" s="105"/>
      <c r="I51" s="105"/>
      <c r="J51" s="105"/>
      <c r="K51" s="105"/>
      <c r="L51" s="105"/>
      <c r="M51" s="105"/>
      <c r="N51" s="105"/>
      <c r="O51" s="105"/>
      <c r="P51" s="105"/>
      <c r="Q51" s="105"/>
      <c r="R51" s="105"/>
    </row>
    <row r="52" spans="2:18" ht="12">
      <c r="B52" s="105"/>
      <c r="C52" s="105"/>
      <c r="D52" s="105"/>
      <c r="E52" s="105"/>
      <c r="F52" s="105"/>
      <c r="G52" s="105"/>
      <c r="H52" s="105"/>
      <c r="I52" s="105"/>
      <c r="J52" s="105"/>
      <c r="K52" s="105"/>
      <c r="L52" s="105"/>
      <c r="M52" s="105"/>
      <c r="N52" s="105"/>
      <c r="O52" s="105"/>
      <c r="P52" s="105"/>
      <c r="Q52" s="105"/>
      <c r="R52" s="105"/>
    </row>
    <row r="53" spans="2:18" ht="12">
      <c r="B53" s="105"/>
      <c r="C53" s="105"/>
      <c r="D53" s="105"/>
      <c r="E53" s="105"/>
      <c r="F53" s="105"/>
      <c r="G53" s="105"/>
      <c r="H53" s="105"/>
      <c r="I53" s="105"/>
      <c r="J53" s="105"/>
      <c r="K53" s="105"/>
      <c r="L53" s="105"/>
      <c r="M53" s="105"/>
      <c r="N53" s="105"/>
      <c r="O53" s="105"/>
      <c r="P53" s="105"/>
      <c r="Q53" s="105"/>
      <c r="R53" s="105"/>
    </row>
    <row r="54" spans="2:18" ht="12">
      <c r="B54" s="105"/>
      <c r="C54" s="105"/>
      <c r="D54" s="105"/>
      <c r="E54" s="105"/>
      <c r="F54" s="105"/>
      <c r="G54" s="105"/>
      <c r="H54" s="105"/>
      <c r="I54" s="105"/>
      <c r="J54" s="105"/>
      <c r="K54" s="105"/>
      <c r="L54" s="105"/>
      <c r="M54" s="105"/>
      <c r="N54" s="105"/>
      <c r="O54" s="105"/>
      <c r="P54" s="105"/>
      <c r="Q54" s="105"/>
      <c r="R54" s="105"/>
    </row>
    <row r="55" spans="2:18" ht="12">
      <c r="B55" s="105"/>
      <c r="C55" s="105"/>
      <c r="D55" s="105"/>
      <c r="E55" s="105"/>
      <c r="F55" s="105"/>
      <c r="G55" s="105"/>
      <c r="H55" s="105"/>
      <c r="I55" s="105"/>
      <c r="J55" s="105"/>
      <c r="K55" s="105"/>
      <c r="L55" s="105"/>
      <c r="M55" s="105"/>
      <c r="N55" s="105"/>
      <c r="O55" s="105"/>
      <c r="P55" s="105"/>
      <c r="Q55" s="105"/>
      <c r="R55" s="105"/>
    </row>
    <row r="56" spans="2:18" ht="12">
      <c r="B56" s="105"/>
      <c r="C56" s="105"/>
      <c r="D56" s="105"/>
      <c r="E56" s="105"/>
      <c r="F56" s="105"/>
      <c r="G56" s="105"/>
      <c r="H56" s="105"/>
      <c r="I56" s="105"/>
      <c r="J56" s="105"/>
      <c r="K56" s="105"/>
      <c r="L56" s="105"/>
      <c r="M56" s="105"/>
      <c r="N56" s="105"/>
      <c r="O56" s="105"/>
      <c r="P56" s="105"/>
      <c r="Q56" s="105"/>
      <c r="R56" s="105"/>
    </row>
    <row r="57" spans="2:18" ht="12">
      <c r="B57" s="105"/>
      <c r="C57" s="105"/>
      <c r="D57" s="105"/>
      <c r="E57" s="105"/>
      <c r="F57" s="105"/>
      <c r="G57" s="105"/>
      <c r="H57" s="105"/>
      <c r="I57" s="105"/>
      <c r="J57" s="105"/>
      <c r="K57" s="105"/>
      <c r="L57" s="105"/>
      <c r="M57" s="105"/>
      <c r="N57" s="105"/>
      <c r="O57" s="105"/>
      <c r="P57" s="105"/>
      <c r="Q57" s="105"/>
      <c r="R57" s="105"/>
    </row>
    <row r="58" spans="2:18" ht="12">
      <c r="B58" s="105"/>
      <c r="C58" s="105"/>
      <c r="D58" s="105"/>
      <c r="E58" s="105"/>
      <c r="F58" s="105"/>
      <c r="G58" s="105"/>
      <c r="H58" s="105"/>
      <c r="I58" s="105"/>
      <c r="J58" s="105"/>
      <c r="K58" s="105"/>
      <c r="L58" s="105"/>
      <c r="M58" s="105"/>
      <c r="N58" s="105"/>
      <c r="O58" s="105"/>
      <c r="P58" s="105"/>
      <c r="Q58" s="105"/>
      <c r="R58" s="105"/>
    </row>
    <row r="59" spans="2:18" ht="12">
      <c r="B59" s="105"/>
      <c r="C59" s="105"/>
      <c r="D59" s="105"/>
      <c r="E59" s="105"/>
      <c r="F59" s="105"/>
      <c r="G59" s="105"/>
      <c r="H59" s="105"/>
      <c r="I59" s="105"/>
      <c r="J59" s="105"/>
      <c r="K59" s="105"/>
      <c r="L59" s="105"/>
      <c r="M59" s="105"/>
      <c r="N59" s="105"/>
      <c r="O59" s="105"/>
      <c r="P59" s="105"/>
      <c r="Q59" s="105"/>
      <c r="R59" s="105"/>
    </row>
    <row r="60" spans="2:18" ht="12">
      <c r="B60" s="105"/>
      <c r="C60" s="105"/>
      <c r="D60" s="105"/>
      <c r="E60" s="105"/>
      <c r="F60" s="105"/>
      <c r="G60" s="105"/>
      <c r="H60" s="105"/>
      <c r="I60" s="105"/>
      <c r="J60" s="105"/>
      <c r="K60" s="105"/>
      <c r="L60" s="105"/>
      <c r="M60" s="105"/>
      <c r="N60" s="105"/>
      <c r="O60" s="105"/>
      <c r="P60" s="105"/>
      <c r="Q60" s="105"/>
      <c r="R60" s="105"/>
    </row>
    <row r="61" spans="4:18" ht="12">
      <c r="D61" s="105"/>
      <c r="E61" s="105"/>
      <c r="F61" s="105"/>
      <c r="G61" s="105"/>
      <c r="H61" s="105"/>
      <c r="I61" s="105"/>
      <c r="J61" s="105"/>
      <c r="K61" s="105"/>
      <c r="L61" s="105"/>
      <c r="M61" s="105"/>
      <c r="N61" s="105"/>
      <c r="O61" s="105"/>
      <c r="P61" s="105"/>
      <c r="Q61" s="105"/>
      <c r="R61" s="105"/>
    </row>
    <row r="62" spans="2:18" ht="12">
      <c r="B62" s="105"/>
      <c r="C62" s="105"/>
      <c r="D62" s="105"/>
      <c r="E62" s="105"/>
      <c r="F62" s="105"/>
      <c r="G62" s="105"/>
      <c r="H62" s="105"/>
      <c r="I62" s="105"/>
      <c r="J62" s="105"/>
      <c r="K62" s="105"/>
      <c r="L62" s="105"/>
      <c r="M62" s="105"/>
      <c r="N62" s="105"/>
      <c r="O62" s="105"/>
      <c r="P62" s="105"/>
      <c r="Q62" s="105"/>
      <c r="R62" s="105"/>
    </row>
    <row r="63" spans="2:18" ht="12">
      <c r="B63" s="105"/>
      <c r="C63" s="105"/>
      <c r="D63" s="105"/>
      <c r="E63" s="105"/>
      <c r="F63" s="105"/>
      <c r="G63" s="105"/>
      <c r="H63" s="105"/>
      <c r="I63" s="105"/>
      <c r="J63" s="105"/>
      <c r="K63" s="105"/>
      <c r="L63" s="105"/>
      <c r="M63" s="105"/>
      <c r="N63" s="105"/>
      <c r="O63" s="105"/>
      <c r="P63" s="105"/>
      <c r="Q63" s="105"/>
      <c r="R63" s="105"/>
    </row>
    <row r="64" spans="2:18" ht="12">
      <c r="B64" s="105"/>
      <c r="C64" s="105"/>
      <c r="D64" s="105"/>
      <c r="E64" s="105"/>
      <c r="F64" s="105"/>
      <c r="G64" s="105"/>
      <c r="H64" s="105"/>
      <c r="I64" s="105"/>
      <c r="J64" s="105"/>
      <c r="K64" s="105"/>
      <c r="L64" s="105"/>
      <c r="M64" s="105"/>
      <c r="N64" s="105"/>
      <c r="O64" s="105"/>
      <c r="P64" s="105"/>
      <c r="Q64" s="105"/>
      <c r="R64" s="10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headerFooter>
    <oddHeader>&amp;CLangton Investors' Report - May 2012</oddHeader>
    <oddFooter>&amp;CPage 8</oddFooter>
  </headerFooter>
</worksheet>
</file>

<file path=xl/worksheets/sheet9.xml><?xml version="1.0" encoding="utf-8"?>
<worksheet xmlns="http://schemas.openxmlformats.org/spreadsheetml/2006/main" xmlns:r="http://schemas.openxmlformats.org/officeDocument/2006/relationships">
  <dimension ref="B2:J58"/>
  <sheetViews>
    <sheetView view="pageLayout" workbookViewId="0" topLeftCell="A1">
      <selection activeCell="A1" sqref="A1:IV65536"/>
    </sheetView>
  </sheetViews>
  <sheetFormatPr defaultColWidth="9.140625" defaultRowHeight="12"/>
  <cols>
    <col min="1" max="1" width="8.57421875" style="104" customWidth="1"/>
    <col min="2" max="2" width="50.140625" style="104" customWidth="1"/>
    <col min="3" max="3" width="16.7109375" style="104" customWidth="1"/>
    <col min="4" max="4" width="9.140625" style="104" customWidth="1"/>
    <col min="5" max="5" width="46.28125" style="104" customWidth="1"/>
    <col min="6" max="6" width="16.7109375" style="104" customWidth="1"/>
    <col min="7" max="7" width="8.00390625" style="104" customWidth="1"/>
    <col min="8" max="8" width="46.28125" style="104" bestFit="1" customWidth="1"/>
    <col min="9" max="9" width="16.7109375" style="104" customWidth="1"/>
    <col min="10" max="10" width="9.140625" style="104" customWidth="1"/>
    <col min="11" max="11" width="12.28125" style="104" bestFit="1" customWidth="1"/>
    <col min="12" max="16384" width="9.140625" style="104" customWidth="1"/>
  </cols>
  <sheetData>
    <row r="2" spans="2:10" ht="12.75" thickBot="1">
      <c r="B2" s="266" t="s">
        <v>292</v>
      </c>
      <c r="C2" s="508"/>
      <c r="D2" s="508"/>
      <c r="E2" s="508"/>
      <c r="F2" s="508"/>
      <c r="G2" s="508"/>
      <c r="H2" s="508"/>
      <c r="I2" s="508"/>
      <c r="J2" s="508"/>
    </row>
    <row r="3" spans="2:7" ht="12.75" thickBot="1">
      <c r="B3" s="24"/>
      <c r="C3" s="24"/>
      <c r="D3" s="509"/>
      <c r="E3" s="21"/>
      <c r="F3" s="24"/>
      <c r="G3" s="21"/>
    </row>
    <row r="4" spans="2:7" ht="12">
      <c r="B4" s="725" t="s">
        <v>162</v>
      </c>
      <c r="C4" s="510">
        <v>0</v>
      </c>
      <c r="D4" s="129"/>
      <c r="E4" s="129"/>
      <c r="F4" s="129"/>
      <c r="G4" s="129"/>
    </row>
    <row r="5" spans="2:7" ht="12">
      <c r="B5" s="726" t="s">
        <v>163</v>
      </c>
      <c r="C5" s="511">
        <v>0</v>
      </c>
      <c r="D5" s="509"/>
      <c r="E5" s="25"/>
      <c r="F5" s="129"/>
      <c r="G5" s="129"/>
    </row>
    <row r="6" spans="2:7" ht="12">
      <c r="B6" s="726" t="s">
        <v>164</v>
      </c>
      <c r="C6" s="511">
        <v>0</v>
      </c>
      <c r="D6" s="509"/>
      <c r="E6" s="108"/>
      <c r="F6" s="108"/>
      <c r="G6" s="108"/>
    </row>
    <row r="7" spans="2:7" ht="12">
      <c r="B7" s="726" t="s">
        <v>165</v>
      </c>
      <c r="C7" s="511">
        <v>0</v>
      </c>
      <c r="D7" s="509"/>
      <c r="E7" s="108"/>
      <c r="F7" s="108"/>
      <c r="G7" s="108"/>
    </row>
    <row r="8" spans="2:7" ht="12">
      <c r="B8" s="726" t="s">
        <v>166</v>
      </c>
      <c r="C8" s="511">
        <v>0</v>
      </c>
      <c r="D8" s="509"/>
      <c r="E8" s="25"/>
      <c r="F8" s="129"/>
      <c r="G8" s="129"/>
    </row>
    <row r="9" spans="2:7" ht="12.75" thickBot="1">
      <c r="B9" s="512" t="s">
        <v>167</v>
      </c>
      <c r="C9" s="698">
        <v>0</v>
      </c>
      <c r="D9" s="509"/>
      <c r="E9" s="25"/>
      <c r="F9" s="129"/>
      <c r="G9" s="129"/>
    </row>
    <row r="10" spans="2:7" ht="12">
      <c r="B10" s="513"/>
      <c r="C10" s="513"/>
      <c r="D10" s="514"/>
      <c r="E10" s="26"/>
      <c r="F10" s="129"/>
      <c r="G10" s="129"/>
    </row>
    <row r="11" spans="2:7" ht="12.75" thickBot="1">
      <c r="B11" s="24"/>
      <c r="C11" s="24"/>
      <c r="D11" s="509"/>
      <c r="E11" s="21"/>
      <c r="F11" s="24"/>
      <c r="G11" s="21"/>
    </row>
    <row r="12" spans="2:6" ht="12">
      <c r="B12" s="256" t="s">
        <v>293</v>
      </c>
      <c r="C12" s="515"/>
      <c r="D12" s="108"/>
      <c r="E12" s="360" t="s">
        <v>294</v>
      </c>
      <c r="F12" s="699">
        <v>0</v>
      </c>
    </row>
    <row r="13" spans="2:6" ht="12.75" thickBot="1">
      <c r="B13" s="516"/>
      <c r="C13" s="517"/>
      <c r="D13" s="108"/>
      <c r="E13" s="518"/>
      <c r="F13" s="298"/>
    </row>
    <row r="14" spans="2:4" ht="12">
      <c r="B14" s="726" t="s">
        <v>168</v>
      </c>
      <c r="C14" s="700">
        <v>20450000</v>
      </c>
      <c r="D14" s="108"/>
    </row>
    <row r="15" spans="2:4" ht="12">
      <c r="B15" s="726" t="s">
        <v>169</v>
      </c>
      <c r="C15" s="519"/>
      <c r="D15" s="108"/>
    </row>
    <row r="16" spans="2:4" ht="12">
      <c r="B16" s="726" t="s">
        <v>170</v>
      </c>
      <c r="C16" s="519"/>
      <c r="D16" s="108"/>
    </row>
    <row r="17" spans="2:7" ht="12.75" thickBot="1">
      <c r="B17" s="730" t="s">
        <v>171</v>
      </c>
      <c r="C17" s="520">
        <v>20450000</v>
      </c>
      <c r="D17" s="108"/>
      <c r="E17" s="21"/>
      <c r="F17" s="24"/>
      <c r="G17" s="521"/>
    </row>
    <row r="18" spans="2:7" ht="12">
      <c r="B18" s="108"/>
      <c r="C18" s="108"/>
      <c r="D18" s="509"/>
      <c r="E18" s="108"/>
      <c r="F18" s="108"/>
      <c r="G18" s="108"/>
    </row>
    <row r="19" spans="2:7" ht="12.75" thickBot="1">
      <c r="B19" s="108"/>
      <c r="C19" s="108"/>
      <c r="D19" s="108"/>
      <c r="E19" s="108"/>
      <c r="F19" s="108"/>
      <c r="G19" s="521"/>
    </row>
    <row r="20" spans="2:7" ht="12">
      <c r="B20" s="256" t="s">
        <v>295</v>
      </c>
      <c r="C20" s="522"/>
      <c r="D20" s="521"/>
      <c r="E20" s="521"/>
      <c r="F20" s="521"/>
      <c r="G20" s="108"/>
    </row>
    <row r="21" spans="2:7" ht="12.75" thickBot="1">
      <c r="B21" s="516"/>
      <c r="C21" s="523"/>
      <c r="D21" s="521"/>
      <c r="E21" s="521"/>
      <c r="F21" s="521"/>
      <c r="G21" s="108"/>
    </row>
    <row r="22" spans="2:7" ht="12">
      <c r="B22" s="524"/>
      <c r="C22" s="27"/>
      <c r="D22" s="521"/>
      <c r="E22" s="525"/>
      <c r="F22" s="525"/>
      <c r="G22" s="513"/>
    </row>
    <row r="23" spans="2:7" ht="12.75" thickBot="1">
      <c r="B23" s="194" t="s">
        <v>519</v>
      </c>
      <c r="C23" s="28">
        <v>0.048202048752894355</v>
      </c>
      <c r="D23" s="521"/>
      <c r="E23" s="525"/>
      <c r="F23" s="525"/>
      <c r="G23" s="513"/>
    </row>
    <row r="24" spans="2:7" ht="12">
      <c r="B24" s="521" t="s">
        <v>235</v>
      </c>
      <c r="C24" s="129"/>
      <c r="D24" s="521"/>
      <c r="E24" s="25"/>
      <c r="F24" s="25"/>
      <c r="G24" s="25"/>
    </row>
    <row r="29" spans="2:4" ht="12">
      <c r="B29" s="108"/>
      <c r="C29" s="108"/>
      <c r="D29" s="526"/>
    </row>
    <row r="30" spans="2:4" ht="12">
      <c r="B30" s="526"/>
      <c r="C30" s="526"/>
      <c r="D30" s="526"/>
    </row>
    <row r="31" spans="2:4" ht="12">
      <c r="B31" s="526"/>
      <c r="C31" s="526"/>
      <c r="D31" s="526"/>
    </row>
    <row r="32" spans="2:4" ht="12">
      <c r="B32" s="526"/>
      <c r="C32" s="526"/>
      <c r="D32" s="526"/>
    </row>
    <row r="33" spans="2:4" ht="12">
      <c r="B33" s="526"/>
      <c r="C33" s="526"/>
      <c r="D33" s="526"/>
    </row>
    <row r="34" spans="2:4" ht="18" customHeight="1">
      <c r="B34" s="526"/>
      <c r="C34" s="526"/>
      <c r="D34" s="526"/>
    </row>
    <row r="35" spans="2:4" ht="12">
      <c r="B35" s="526"/>
      <c r="C35" s="526"/>
      <c r="D35" s="526"/>
    </row>
    <row r="36" spans="2:4" ht="12">
      <c r="B36" s="526"/>
      <c r="C36" s="526"/>
      <c r="D36" s="526"/>
    </row>
    <row r="37" spans="2:4" ht="12">
      <c r="B37" s="526"/>
      <c r="C37" s="526"/>
      <c r="D37" s="526"/>
    </row>
    <row r="38" spans="2:4" ht="12">
      <c r="B38" s="526"/>
      <c r="C38" s="526"/>
      <c r="D38" s="526"/>
    </row>
    <row r="39" spans="2:4" ht="12">
      <c r="B39" s="526"/>
      <c r="C39" s="526"/>
      <c r="D39" s="526"/>
    </row>
    <row r="40" spans="2:4" ht="12">
      <c r="B40" s="526"/>
      <c r="C40" s="526"/>
      <c r="D40" s="526"/>
    </row>
    <row r="41" spans="2:4" ht="12.75" customHeight="1">
      <c r="B41" s="526"/>
      <c r="C41" s="526"/>
      <c r="D41" s="526"/>
    </row>
    <row r="42" spans="2:4" ht="12">
      <c r="B42" s="526"/>
      <c r="C42" s="526"/>
      <c r="D42" s="526"/>
    </row>
    <row r="43" spans="2:4" ht="12">
      <c r="B43" s="526"/>
      <c r="C43" s="526"/>
      <c r="D43" s="526"/>
    </row>
    <row r="44" spans="2:4" ht="12">
      <c r="B44" s="526"/>
      <c r="C44" s="526"/>
      <c r="D44" s="526"/>
    </row>
    <row r="45" spans="2:4" ht="12">
      <c r="B45" s="526"/>
      <c r="C45" s="526"/>
      <c r="D45" s="526"/>
    </row>
    <row r="46" spans="2:4" ht="12">
      <c r="B46" s="526"/>
      <c r="C46" s="526"/>
      <c r="D46" s="526"/>
    </row>
    <row r="47" spans="2:4" ht="12">
      <c r="B47" s="526"/>
      <c r="C47" s="526"/>
      <c r="D47" s="526"/>
    </row>
    <row r="48" spans="2:4" ht="12">
      <c r="B48" s="108"/>
      <c r="C48" s="108"/>
      <c r="D48" s="526"/>
    </row>
    <row r="49" spans="2:4" ht="12">
      <c r="B49" s="527"/>
      <c r="C49" s="108"/>
      <c r="D49" s="528"/>
    </row>
    <row r="50" spans="2:4" ht="12">
      <c r="B50" s="108"/>
      <c r="C50" s="108"/>
      <c r="D50" s="528"/>
    </row>
    <row r="51" spans="2:4" ht="12">
      <c r="B51" s="108"/>
      <c r="C51" s="108"/>
      <c r="D51" s="528"/>
    </row>
    <row r="52" spans="2:4" ht="12">
      <c r="B52" s="108"/>
      <c r="C52" s="108"/>
      <c r="D52" s="528"/>
    </row>
    <row r="53" spans="2:4" ht="12">
      <c r="B53" s="108"/>
      <c r="C53" s="108"/>
      <c r="D53" s="528"/>
    </row>
    <row r="54" spans="2:4" ht="12">
      <c r="B54" s="108"/>
      <c r="C54" s="108"/>
      <c r="D54" s="528"/>
    </row>
    <row r="55" spans="2:4" ht="12">
      <c r="B55" s="108"/>
      <c r="C55" s="108"/>
      <c r="D55" s="528"/>
    </row>
    <row r="56" spans="2:4" ht="12">
      <c r="B56" s="108"/>
      <c r="C56" s="108"/>
      <c r="D56" s="528"/>
    </row>
    <row r="57" spans="2:4" ht="12">
      <c r="B57" s="108"/>
      <c r="C57" s="108"/>
      <c r="D57" s="528"/>
    </row>
    <row r="58" spans="2:4" ht="12">
      <c r="B58" s="108"/>
      <c r="C58" s="108"/>
      <c r="D58" s="528"/>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May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2012-07-18T13:39:59Z</cp:lastPrinted>
  <dcterms:created xsi:type="dcterms:W3CDTF">2011-08-15T10:47:16Z</dcterms:created>
  <dcterms:modified xsi:type="dcterms:W3CDTF">2014-03-21T09:48:48Z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