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0" windowWidth="18030" windowHeight="1084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Sheet1" sheetId="14" r:id="rId14"/>
  </sheets>
  <externalReferences>
    <externalReference r:id="rId17"/>
    <externalReference r:id="rId18"/>
    <externalReference r:id="rId19"/>
  </externalReferences>
  <definedNames>
    <definedName name="_xlnm.Print_Area" localSheetId="9">'Page 10'!$A$1:$K$66</definedName>
    <definedName name="_xlnm.Print_Area" localSheetId="1">'Page 2'!$B$1:$G$29</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<sst xmlns="http://schemas.openxmlformats.org/spreadsheetml/2006/main" count="1224" uniqueCount="545">
  <si>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</si>
  <si>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</si>
  <si>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</si>
  <si>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</si>
  <si>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</si>
  <si>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</si>
  <si>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</si>
  <si>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</si>
  <si>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</si>
  <si>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</si>
  <si>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</si>
  <si>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</si>
  <si>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</si>
  <si>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COLLATERAL REPORT</t>
  </si>
  <si>
    <t>Mortgage collections - Principal (Unscheduled)</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</si>
  <si>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</si>
  <si>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</si>
  <si>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</si>
  <si>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</si>
  <si>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</si>
  <si>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</si>
  <si>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</si>
  <si>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</si>
  <si>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</si>
  <si>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</si>
  <si>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</si>
  <si>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</si>
  <si>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</si>
  <si>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</si>
  <si>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</si>
  <si>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</si>
  <si>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</si>
  <si>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</si>
  <si>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</si>
  <si>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</si>
  <si>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</si>
  <si>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</si>
  <si>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</si>
  <si>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</si>
  <si>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</si>
  <si>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</si>
  <si>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</si>
  <si>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</si>
  <si>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</si>
  <si>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</si>
  <si>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</si>
  <si>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</si>
  <si>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</si>
  <si>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</si>
  <si>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</si>
  <si>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</si>
  <si>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</si>
  <si>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</si>
  <si>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</si>
  <si>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</si>
  <si>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</si>
  <si>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</si>
  <si>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</si>
  <si>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</si>
  <si>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</si>
  <si>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</si>
  <si>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</si>
  <si>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</si>
  <si>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</si>
  <si>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</si>
  <si>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</si>
  <si>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</si>
  <si>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</si>
  <si>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</si>
  <si>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</si>
  <si>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</si>
  <si>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</si>
  <si>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</si>
  <si>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</si>
  <si>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</si>
  <si>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</si>
  <si>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</si>
  <si>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</si>
  <si>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</si>
  <si>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</si>
  <si>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</si>
  <si>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</si>
  <si>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</si>
  <si>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</si>
  <si>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</si>
  <si>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</si>
  <si>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</si>
  <si>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</si>
  <si>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</si>
  <si>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</si>
  <si>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</si>
  <si>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</si>
  <si>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</si>
  <si>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</si>
  <si>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</si>
  <si>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</si>
  <si>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</si>
  <si>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</si>
  <si>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</si>
  <si>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</si>
  <si>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</si>
  <si>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</si>
  <si>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</si>
  <si>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</si>
  <si>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</si>
  <si>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</si>
  <si>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</si>
  <si>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</si>
  <si>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</si>
  <si>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</si>
  <si>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</si>
  <si>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</si>
  <si>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</si>
  <si>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</si>
  <si>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</si>
  <si>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</si>
  <si>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</si>
  <si>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</si>
  <si>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</si>
  <si>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</si>
  <si>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</si>
  <si>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</si>
  <si>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</si>
  <si>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</si>
  <si>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</si>
  <si>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</si>
  <si>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</si>
  <si>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</si>
  <si>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</si>
  <si>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</si>
  <si>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</si>
  <si>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</si>
  <si>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</si>
  <si>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</si>
  <si>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</si>
  <si>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</si>
  <si>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</si>
  <si>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</si>
  <si>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</si>
  <si>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</si>
  <si>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</si>
  <si>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</si>
  <si>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</si>
  <si>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</si>
  <si>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</si>
  <si>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</si>
  <si>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</si>
  <si>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</si>
  <si>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</si>
  <si>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</si>
  <si>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</si>
  <si>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</si>
  <si>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</si>
  <si>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</si>
  <si>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</si>
  <si>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</si>
  <si>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</si>
  <si>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</si>
  <si>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</si>
  <si>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</si>
  <si>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</si>
  <si>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</si>
  <si>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</si>
  <si>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</si>
  <si>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</si>
  <si>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</si>
  <si>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</si>
  <si>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</si>
  <si>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</si>
  <si>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</si>
  <si>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</si>
  <si>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</si>
  <si>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</si>
  <si>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</si>
  <si>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</si>
  <si>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</si>
  <si>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</si>
  <si>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</si>
  <si>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</si>
  <si>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</si>
  <si>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</si>
  <si>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</si>
  <si>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</si>
  <si>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</si>
  <si>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</si>
  <si>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</si>
  <si>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</si>
  <si>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</si>
  <si>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</si>
  <si>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</si>
  <si>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</si>
  <si>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</si>
  <si>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</si>
  <si>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</si>
  <si>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</si>
  <si>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</si>
  <si>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</si>
  <si>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</si>
  <si>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</si>
  <si>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</si>
  <si>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</si>
  <si>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</si>
  <si>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</si>
  <si>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</si>
  <si>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</si>
  <si>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</si>
  <si>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</si>
  <si>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</si>
  <si>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</si>
  <si>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</si>
  <si>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</si>
  <si>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</si>
  <si>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</si>
  <si>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</si>
  <si>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</si>
  <si>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</si>
  <si>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</si>
  <si>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</si>
  <si>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</si>
  <si>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</si>
  <si>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</si>
  <si>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</si>
  <si>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</si>
  <si>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</si>
  <si>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</si>
  <si>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</si>
  <si>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</si>
  <si>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</si>
  <si>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</si>
  <si>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</si>
  <si>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</si>
  <si>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</si>
  <si>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</si>
  <si>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</si>
  <si>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</si>
  <si>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</si>
  <si>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</si>
  <si>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</si>
  <si>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</si>
  <si>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</si>
  <si>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</si>
  <si>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</si>
  <si>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</si>
  <si>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</si>
  <si>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</si>
  <si>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</si>
  <si>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</si>
  <si>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</si>
  <si>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</si>
  <si>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</si>
  <si>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</si>
  <si>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</si>
  <si>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</si>
  <si>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</si>
  <si>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</si>
  <si>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</si>
  <si>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</si>
  <si>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</si>
  <si>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</si>
  <si>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</si>
  <si>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</si>
  <si>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</si>
  <si>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</si>
  <si>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</si>
  <si>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</si>
  <si>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</si>
  <si>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</si>
  <si>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</si>
  <si>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</si>
  <si>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</si>
  <si>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</si>
  <si>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</si>
  <si>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</si>
  <si>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</si>
  <si>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</si>
  <si>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</si>
  <si>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</si>
  <si>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</si>
  <si>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</si>
  <si>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</si>
  <si>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</si>
  <si>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</si>
  <si>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</si>
  <si>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</si>
  <si>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</si>
  <si>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</si>
  <si>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</si>
  <si>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</si>
  <si>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</si>
  <si>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</si>
  <si>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</si>
  <si>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</si>
  <si>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</si>
  <si>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</si>
  <si>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</si>
  <si>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</si>
  <si>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</si>
  <si>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</si>
  <si>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</si>
  <si>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</si>
  <si>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</si>
  <si>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</si>
  <si>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</si>
  <si>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</si>
  <si>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</si>
  <si>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</si>
  <si>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</si>
  <si>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</si>
  <si>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</si>
  <si>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</si>
  <si>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</si>
  <si>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</si>
  <si>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</si>
  <si>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</si>
  <si>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</si>
  <si>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</si>
  <si>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</si>
  <si>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</si>
  <si>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</si>
  <si>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</si>
  <si>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</si>
  <si>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</si>
  <si>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</si>
  <si>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</si>
  <si>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</si>
  <si>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</si>
  <si>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</si>
  <si>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</si>
  <si>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</si>
  <si>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</si>
  <si>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</si>
  <si>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</si>
  <si>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</si>
  <si>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</si>
  <si>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</si>
  <si>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</si>
  <si>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</si>
  <si>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</si>
  <si>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</si>
  <si>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</si>
  <si>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</si>
  <si>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</si>
  <si>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</si>
  <si>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</si>
  <si>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</si>
  <si>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Applicable Trigger (loss of)</t>
  </si>
  <si>
    <t>Consequence</t>
  </si>
  <si>
    <t>Issuer</t>
  </si>
  <si>
    <t xml:space="preserve">Mortgages Trustee  </t>
  </si>
  <si>
    <t>Santander UK</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</si>
  <si>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</si>
  <si>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</si>
  <si>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</si>
  <si>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</si>
  <si>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</si>
  <si>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</si>
  <si>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</si>
  <si>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</si>
  <si>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</si>
  <si>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</si>
  <si>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</si>
  <si>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</si>
  <si>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</si>
  <si>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</si>
  <si>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</si>
  <si>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</si>
  <si>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</si>
  <si>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</si>
  <si>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</si>
  <si>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</si>
  <si>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</si>
  <si>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</si>
  <si>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</si>
  <si>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</si>
  <si>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</si>
  <si>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</si>
  <si>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</si>
  <si>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</si>
  <si>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</si>
  <si>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</si>
  <si>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</si>
  <si>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2010-1 PRINCIPAL WATERFALL</t>
  </si>
  <si>
    <t>1 Month CPR</t>
  </si>
  <si>
    <t>3 Month Average CPR</t>
  </si>
  <si>
    <t>12 Month CPR
(Annualised)</t>
  </si>
  <si>
    <t>Note</t>
  </si>
  <si>
    <t>SWAP PAYMENTS</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</si>
  <si>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</si>
  <si>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</si>
  <si>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</si>
  <si>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</si>
  <si>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Seller unable to sell in new mortgages, Funding Companies unable to make Initial Contributions, Further Contributions or Refinancing Contributions</t>
  </si>
  <si>
    <t>Adjustment to Minimum Seller Share</t>
  </si>
  <si>
    <t>Each Start-up Loan Provider</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</si>
  <si>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</si>
  <si>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</si>
  <si>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</si>
  <si>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</si>
  <si>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Further remedial action required including the possibility of obtaining a guarantee or replacement - see swap agreement for more detail</t>
  </si>
  <si>
    <t>Each Issuer Swap Provider</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</si>
  <si>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</si>
  <si>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</si>
  <si>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</si>
  <si>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</si>
  <si>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</si>
  <si>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</si>
  <si>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</si>
  <si>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</si>
  <si>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</si>
  <si>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</si>
  <si>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</si>
  <si>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</si>
  <si>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</si>
  <si>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</si>
  <si>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</si>
  <si>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</si>
  <si>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</si>
  <si>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</si>
  <si>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</si>
  <si>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</si>
  <si>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</si>
  <si>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</si>
  <si>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</si>
  <si>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</si>
  <si>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</si>
  <si>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</si>
  <si>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</si>
  <si>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</si>
  <si>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</si>
  <si>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</si>
  <si>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</si>
  <si>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</si>
  <si>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</si>
  <si>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</si>
  <si>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</si>
  <si>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</si>
  <si>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</si>
  <si>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</si>
  <si>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</si>
  <si>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</si>
  <si>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</si>
  <si>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</si>
  <si>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</si>
  <si>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</si>
  <si>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</si>
  <si>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</si>
  <si>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</si>
  <si>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</si>
  <si>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</si>
  <si>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</si>
  <si>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</si>
  <si>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</si>
  <si>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</si>
  <si>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</si>
  <si>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</si>
  <si>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</si>
  <si>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</si>
  <si>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</si>
  <si>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</si>
  <si>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</si>
  <si>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</si>
  <si>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</si>
  <si>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</si>
  <si>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</si>
  <si>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</si>
  <si>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</si>
  <si>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</si>
  <si>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</si>
  <si>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</si>
  <si>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</si>
  <si>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</si>
  <si>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</si>
  <si>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</si>
  <si>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</si>
  <si>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</si>
  <si>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</si>
  <si>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</si>
  <si>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</si>
  <si>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</si>
  <si>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</si>
  <si>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</si>
  <si>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</si>
  <si>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</si>
  <si>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</si>
  <si>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</si>
  <si>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Unknown</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</si>
  <si>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</si>
  <si>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</si>
  <si>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Redeemed this period</t>
  </si>
  <si>
    <t>Repurchases this period*</t>
  </si>
  <si>
    <t>COLLATERAL</t>
  </si>
  <si>
    <t>Mortgage collections - Interest</t>
  </si>
  <si>
    <t>Mortgage collections - Principal (Scheduled)</t>
  </si>
  <si>
    <t>Minumun Seller Share (Amount)</t>
  </si>
  <si>
    <t>Minuimun Seller Share (% of total)</t>
  </si>
  <si>
    <t xml:space="preserve">Arrears </t>
  </si>
  <si>
    <t>By Number</t>
  </si>
  <si>
    <t>By current 
balance</t>
  </si>
  <si>
    <t>ISSUER 2011-1 PRINCIPAL WATERFALL</t>
  </si>
  <si>
    <t xml:space="preserve">For the purposes of the Bank of England Market Notice dated 30th November 2010 "defaults" is defined as properties having been taken into possession.     
</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</si>
  <si>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</si>
  <si>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Original Loan to Value</t>
  </si>
  <si>
    <t>*Each issue is entitled to its pro rata share of Funding Reserve</t>
  </si>
  <si>
    <t>01-June-12 to 30-June-12</t>
  </si>
  <si>
    <t>Current value of Mortgage Loans in Pool at 30-Jun-12</t>
  </si>
  <si>
    <t>Last months Closing Trust Assets at 31-May-12</t>
  </si>
  <si>
    <t>Principal Ledger as calculated on 1-Jul-12</t>
  </si>
  <si>
    <t>Funding Share as calculated on 1-Jul-12</t>
  </si>
  <si>
    <t>Funding Share % as calculated on 1-Jul-12</t>
  </si>
  <si>
    <t>Seller Share as calculated on 1-Jul-12</t>
  </si>
  <si>
    <t>Seller Share % as calculated on 1-Jul-12</t>
  </si>
  <si>
    <t>Repossessed (In Month) *</t>
  </si>
  <si>
    <t>*Repurchases this period include 56 accounts where minor balances totalling £6,066,190 remain to be collected after redemption.  These balances have been repurchased by the Seller.</t>
  </si>
  <si>
    <t>The weighted average loan size was approximately £104,949 and the maximum loan size was £997,930. The minimum loan size was £0</t>
  </si>
  <si>
    <t>The weighted average remaining term of loans was approximately 202 months and the maximum remaining term of loans was 484 months. The minimum remaining term of loans was 0 months.</t>
  </si>
  <si>
    <t>The weighted average Indexed loan to value was approximately 68.57% and the maximum Indexed loan to value was 327%. The minimum indexed loan to value was 0%.</t>
  </si>
  <si>
    <t>The weighted average loan to value was approximately 64.13% and the maximum loan to value was 322%. The minimum loan to value was 0%.</t>
  </si>
  <si>
    <t>The weighted average original loan to value was approximately 68.19% and the maximum loan to value was 162%. The minimum loan to value was 0%.</t>
  </si>
  <si>
    <t>The weighted average seasoning of loans was approximately 68.32 months and the maximum seasoning of loans was 202 months. The minimum seasoning of loans was 22 months.</t>
  </si>
  <si>
    <t>19/06/12-19/09/12</t>
  </si>
  <si>
    <t>Excess Spread for the period ended 19 Jun 12 Annualised</t>
  </si>
  <si>
    <t>1M USD LIBOR</t>
  </si>
  <si>
    <t>19/06/12-19/07/12</t>
  </si>
  <si>
    <t xml:space="preserve">There were no collateral posted during the Reporting Period 01-June-12 to 30-June-12 </t>
  </si>
  <si>
    <t>Citicorp Trustee Company Limited (Langton Securities 2010-1)  Citibank N.A. (Langton Securities 2010-2)</t>
  </si>
  <si>
    <t>3.32%</t>
  </si>
  <si>
    <t>0207 756 7107</t>
  </si>
  <si>
    <t xml:space="preserve">Fitch/Moody's/Short Term Rating </t>
  </si>
  <si>
    <t>*This is a net movement as 22 properties were taken into possession whilst 48 properties were repurchased as part of the June re-structure</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</si>
  <si>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</si>
  <si>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 xml:space="preserve">BBB- / Baa3 </t>
  </si>
  <si>
    <t xml:space="preserve">F2 / P-2 </t>
  </si>
  <si>
    <t xml:space="preserve">BBB- or F3 / A3 or P-2 (or A3 if no ST rating) </t>
  </si>
  <si>
    <t xml:space="preserve">A or F1 / P-1 </t>
  </si>
  <si>
    <t xml:space="preserve">A or F1 / A2 or P-1 (or A1 if no ST rating) </t>
  </si>
  <si>
    <t>accounts</t>
  </si>
  <si>
    <t>The unusually high excess spread this quarter is due to the restructuring that took place on 18/06/12.</t>
  </si>
  <si>
    <t xml:space="preserve">X </t>
  </si>
  <si>
    <t xml:space="preserve">Y </t>
  </si>
  <si>
    <t xml:space="preserve">Z </t>
  </si>
  <si>
    <t>Minimum Seller Share (Amount) calculated on 30-Jun-12 (Please refer to the notes on page 13)</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</si>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</sst>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2">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9"/>
      <color indexed="9"/>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bottom style="medium"/>
    </border>
    <border>
      <left style="medium"/>
      <right style="medium"/>
      <top/>
      <bottom/>
    </border>
    <border>
      <left style="medium"/>
      <right/>
      <top/>
      <bottom/>
    </border>
    <border>
      <left/>
      <right/>
      <top style="medium"/>
      <bottom/>
    </border>
    <border>
      <left style="medium"/>
      <right/>
      <top style="medium"/>
      <bottom/>
    </border>
    <border>
      <left style="medium"/>
      <right/>
      <top/>
      <bottom style="medium"/>
    </border>
    <border>
      <left style="medium"/>
      <right style="medium"/>
      <top style="medium"/>
      <bottom style="medium"/>
    </border>
    <border>
      <left/>
      <right/>
      <top/>
      <bottom style="double"/>
    </border>
    <border>
      <left style="medium"/>
      <right style="medium"/>
      <top style="medium"/>
      <bottom/>
    </border>
    <border>
      <left/>
      <right style="medium"/>
      <top style="medium"/>
      <bottom/>
    </border>
    <border>
      <left/>
      <right style="medium"/>
      <top/>
      <bottom style="medium"/>
    </border>
    <border>
      <left/>
      <right style="medium"/>
      <top/>
      <bottom/>
    </border>
    <border>
      <left/>
      <right/>
      <top style="thick"/>
      <bottom style="medium"/>
    </border>
    <border>
      <left/>
      <right style="thin"/>
      <top style="thin"/>
      <bottom/>
    </border>
    <border>
      <left/>
      <right style="thin"/>
      <top/>
      <bottom/>
    </border>
    <border>
      <left/>
      <right style="medium"/>
      <top style="medium"/>
      <bottom style="medium"/>
    </border>
    <border>
      <left/>
      <right/>
      <top style="medium"/>
      <bottom style="medium"/>
    </border>
    <border>
      <left style="medium"/>
      <right/>
      <top style="medium"/>
      <bottom style="medium"/>
    </border>
    <border>
      <left style="thin"/>
      <right/>
      <top/>
      <bottom style="thin"/>
    </border>
    <border>
      <left/>
      <right/>
      <top/>
      <bottom style="thin"/>
    </border>
    <border>
      <left/>
      <right style="thin"/>
      <top/>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4"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36">
    <xf numFmtId="0" fontId="0" fillId="0" borderId="0" xfId="0"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Alignment="1">
      <alignment horizontal="left"/>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6" fillId="0" borderId="13"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0" xfId="95" applyNumberFormat="1" applyFont="1" applyFill="1" applyBorder="1" applyAlignment="1" quotePrefix="1">
      <alignment horizontal="right"/>
    </xf>
    <xf numFmtId="0" fontId="6" fillId="0" borderId="0" xfId="0" applyFont="1" applyFill="1" applyBorder="1" applyAlignment="1">
      <alignment/>
    </xf>
    <xf numFmtId="10" fontId="6" fillId="0" borderId="14" xfId="101"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0" fontId="5" fillId="0" borderId="13" xfId="0" applyFont="1" applyFill="1" applyBorder="1" applyAlignment="1">
      <alignment/>
    </xf>
    <xf numFmtId="10" fontId="6" fillId="0" borderId="0" xfId="95" applyNumberFormat="1" applyFont="1" applyFill="1" applyBorder="1" applyAlignment="1">
      <alignment/>
    </xf>
    <xf numFmtId="170" fontId="6" fillId="0" borderId="0" xfId="95" applyNumberFormat="1" applyFont="1" applyFill="1" applyBorder="1" applyAlignment="1">
      <alignment horizontal="right"/>
    </xf>
    <xf numFmtId="170" fontId="6" fillId="0" borderId="0" xfId="95" applyNumberFormat="1" applyFont="1" applyFill="1" applyBorder="1" applyAlignment="1">
      <alignment horizontal="right" wrapText="1"/>
    </xf>
    <xf numFmtId="10" fontId="6" fillId="0" borderId="15" xfId="95" applyNumberFormat="1" applyFont="1" applyFill="1" applyBorder="1" applyAlignment="1">
      <alignment horizontal="right" wrapText="1"/>
    </xf>
    <xf numFmtId="10" fontId="6" fillId="0" borderId="14" xfId="89" applyNumberFormat="1" applyFont="1" applyFill="1" applyBorder="1" applyAlignment="1">
      <alignment horizontal="right" wrapText="1"/>
    </xf>
    <xf numFmtId="170" fontId="6" fillId="0" borderId="0" xfId="89" applyNumberFormat="1" applyFont="1" applyFill="1" applyBorder="1" applyAlignment="1">
      <alignment horizontal="right"/>
    </xf>
    <xf numFmtId="0" fontId="6" fillId="0" borderId="16" xfId="73" applyFont="1" applyFill="1" applyBorder="1" applyAlignment="1">
      <alignment horizontal="left"/>
      <protection/>
    </xf>
    <xf numFmtId="0" fontId="6" fillId="0" borderId="17" xfId="73" applyFont="1" applyBorder="1" applyAlignment="1">
      <alignment/>
      <protection/>
    </xf>
    <xf numFmtId="0" fontId="6" fillId="0" borderId="18" xfId="73" applyFont="1" applyFill="1" applyBorder="1" applyAlignment="1">
      <alignment/>
      <protection/>
    </xf>
    <xf numFmtId="0" fontId="6" fillId="0" borderId="19" xfId="73" applyFont="1" applyFill="1" applyBorder="1" applyAlignment="1">
      <alignment/>
      <protection/>
    </xf>
    <xf numFmtId="0" fontId="6" fillId="0" borderId="16" xfId="73" applyFont="1" applyFill="1" applyBorder="1" applyAlignment="1">
      <alignment/>
      <protection/>
    </xf>
    <xf numFmtId="170" fontId="61" fillId="33" borderId="20"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9" fontId="6" fillId="0" borderId="17"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18" xfId="79" applyFont="1" applyFill="1" applyBorder="1">
      <alignment/>
      <protection/>
    </xf>
    <xf numFmtId="0" fontId="6" fillId="0" borderId="16" xfId="79" applyFont="1" applyFill="1" applyBorder="1">
      <alignment/>
      <protection/>
    </xf>
    <xf numFmtId="0" fontId="6" fillId="0" borderId="19" xfId="79" applyFont="1" applyFill="1" applyBorder="1">
      <alignment/>
      <protection/>
    </xf>
    <xf numFmtId="170" fontId="5" fillId="0" borderId="0" xfId="95" applyNumberFormat="1" applyFont="1" applyFill="1" applyBorder="1" applyAlignment="1">
      <alignment horizontal="right"/>
    </xf>
    <xf numFmtId="0" fontId="6" fillId="0" borderId="0" xfId="74" applyFont="1" applyAlignment="1">
      <alignment vertical="top" wrapText="1"/>
      <protection/>
    </xf>
    <xf numFmtId="0" fontId="6" fillId="0" borderId="0" xfId="74" applyFont="1" applyFill="1" applyBorder="1" applyAlignment="1">
      <alignment wrapText="1"/>
      <protection/>
    </xf>
    <xf numFmtId="0" fontId="61"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1" xfId="0" applyFont="1" applyBorder="1" applyAlignment="1">
      <alignment/>
    </xf>
    <xf numFmtId="4" fontId="2" fillId="0" borderId="21"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1" fillId="33" borderId="18" xfId="70" applyFont="1" applyFill="1" applyBorder="1" applyAlignment="1">
      <alignment horizontal="center"/>
      <protection/>
    </xf>
    <xf numFmtId="0" fontId="61" fillId="33" borderId="18" xfId="70" applyFont="1" applyFill="1" applyBorder="1" applyAlignment="1">
      <alignment horizontal="center" vertical="center" wrapText="1"/>
      <protection/>
    </xf>
    <xf numFmtId="0" fontId="61" fillId="33" borderId="22" xfId="70" applyFont="1" applyFill="1" applyBorder="1" applyAlignment="1">
      <alignment horizontal="center" vertical="center" wrapText="1"/>
      <protection/>
    </xf>
    <xf numFmtId="0" fontId="62" fillId="33" borderId="0" xfId="0" applyFont="1" applyFill="1" applyAlignment="1">
      <alignment/>
    </xf>
    <xf numFmtId="0" fontId="63" fillId="33" borderId="0" xfId="0" applyFont="1" applyFill="1" applyAlignment="1">
      <alignment/>
    </xf>
    <xf numFmtId="178" fontId="6" fillId="0" borderId="0" xfId="95" applyNumberFormat="1" applyFont="1" applyFill="1" applyBorder="1" applyAlignment="1">
      <alignment horizontal="right"/>
    </xf>
    <xf numFmtId="10" fontId="6" fillId="0" borderId="16"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5" xfId="101" applyNumberFormat="1" applyFont="1" applyFill="1" applyBorder="1" applyAlignment="1">
      <alignment horizontal="right"/>
    </xf>
    <xf numFmtId="10" fontId="6" fillId="0" borderId="20" xfId="101" applyNumberFormat="1" applyFont="1" applyFill="1" applyBorder="1" applyAlignment="1">
      <alignment horizontal="right"/>
    </xf>
    <xf numFmtId="0" fontId="0" fillId="0" borderId="13" xfId="0" applyBorder="1" applyAlignment="1">
      <alignment/>
    </xf>
    <xf numFmtId="0" fontId="63" fillId="0" borderId="0" xfId="0" applyFont="1" applyFill="1" applyAlignment="1">
      <alignment/>
    </xf>
    <xf numFmtId="2" fontId="0" fillId="0" borderId="0" xfId="0" applyNumberFormat="1" applyAlignment="1">
      <alignment/>
    </xf>
    <xf numFmtId="2" fontId="5" fillId="0" borderId="13" xfId="0" applyNumberFormat="1" applyFont="1" applyFill="1" applyBorder="1" applyAlignment="1">
      <alignment/>
    </xf>
    <xf numFmtId="2" fontId="2" fillId="0" borderId="0" xfId="0" applyNumberFormat="1" applyFont="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1" fillId="33" borderId="0" xfId="0" applyNumberFormat="1" applyFont="1" applyFill="1" applyBorder="1" applyAlignment="1">
      <alignment/>
    </xf>
    <xf numFmtId="0" fontId="5" fillId="0" borderId="0" xfId="68" applyFont="1" applyFill="1" applyBorder="1" applyAlignment="1">
      <alignment vertical="top" wrapText="1"/>
      <protection/>
    </xf>
    <xf numFmtId="0" fontId="61" fillId="33" borderId="18" xfId="72" applyFont="1" applyFill="1" applyBorder="1" applyAlignment="1">
      <alignment horizontal="left" vertical="top" wrapText="1"/>
      <protection/>
    </xf>
    <xf numFmtId="0" fontId="61" fillId="33" borderId="23" xfId="72" applyFont="1" applyFill="1" applyBorder="1" applyAlignment="1">
      <alignment horizontal="center" wrapText="1"/>
      <protection/>
    </xf>
    <xf numFmtId="0" fontId="61" fillId="33" borderId="24" xfId="72" applyFont="1" applyFill="1" applyBorder="1" applyAlignment="1">
      <alignment wrapText="1"/>
      <protection/>
    </xf>
    <xf numFmtId="0" fontId="6" fillId="0" borderId="18" xfId="72" applyFont="1" applyFill="1" applyBorder="1" applyAlignment="1">
      <alignment horizontal="left"/>
      <protection/>
    </xf>
    <xf numFmtId="0" fontId="6" fillId="0" borderId="23" xfId="72" applyFont="1" applyFill="1" applyBorder="1" applyAlignment="1">
      <alignment horizontal="left"/>
      <protection/>
    </xf>
    <xf numFmtId="0" fontId="6" fillId="0" borderId="16" xfId="72" applyFont="1" applyFill="1" applyBorder="1" applyAlignment="1">
      <alignment horizontal="left"/>
      <protection/>
    </xf>
    <xf numFmtId="0" fontId="6" fillId="0" borderId="25" xfId="72" applyFont="1" applyFill="1" applyBorder="1" applyAlignment="1">
      <alignment horizontal="left"/>
      <protection/>
    </xf>
    <xf numFmtId="0" fontId="6" fillId="0" borderId="19" xfId="72" applyFont="1" applyFill="1" applyBorder="1" applyAlignment="1">
      <alignment horizontal="left"/>
      <protection/>
    </xf>
    <xf numFmtId="0" fontId="6" fillId="0" borderId="24" xfId="72" applyFont="1" applyFill="1" applyBorder="1" applyAlignment="1">
      <alignment horizontal="left"/>
      <protection/>
    </xf>
    <xf numFmtId="0" fontId="61" fillId="33" borderId="22" xfId="77" applyFont="1" applyFill="1" applyBorder="1" applyAlignment="1">
      <alignment horizontal="center"/>
      <protection/>
    </xf>
    <xf numFmtId="0" fontId="61" fillId="33" borderId="14" xfId="77" applyFont="1" applyFill="1" applyBorder="1" applyAlignment="1">
      <alignment horizontal="center"/>
      <protection/>
    </xf>
    <xf numFmtId="0" fontId="61" fillId="33" borderId="15" xfId="77" applyFont="1" applyFill="1" applyBorder="1" applyAlignment="1">
      <alignment horizontal="center"/>
      <protection/>
    </xf>
    <xf numFmtId="0" fontId="0" fillId="0" borderId="13" xfId="77" applyFont="1" applyFill="1" applyBorder="1">
      <alignment/>
      <protection/>
    </xf>
    <xf numFmtId="0" fontId="6" fillId="0" borderId="13" xfId="77" applyFont="1" applyFill="1" applyBorder="1">
      <alignment/>
      <protection/>
    </xf>
    <xf numFmtId="14" fontId="6" fillId="0" borderId="13" xfId="77" applyNumberFormat="1" applyFont="1" applyFill="1" applyBorder="1">
      <alignment/>
      <protection/>
    </xf>
    <xf numFmtId="0" fontId="5" fillId="0" borderId="13" xfId="77" applyFont="1" applyFill="1" applyBorder="1">
      <alignment/>
      <protection/>
    </xf>
    <xf numFmtId="0" fontId="5" fillId="0" borderId="13"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3" fillId="0" borderId="0" xfId="77" applyFont="1" applyFill="1" applyBorder="1">
      <alignment/>
      <protection/>
    </xf>
    <xf numFmtId="14" fontId="6" fillId="0" borderId="0" xfId="77" applyNumberFormat="1" applyFont="1" applyFill="1" applyBorder="1" applyAlignment="1">
      <alignment horizontal="right"/>
      <protection/>
    </xf>
    <xf numFmtId="0" fontId="61" fillId="0" borderId="0" xfId="77" applyFont="1" applyFill="1" applyBorder="1" applyAlignment="1" quotePrefix="1">
      <alignment horizontal="center" wrapText="1"/>
      <protection/>
    </xf>
    <xf numFmtId="0" fontId="61" fillId="33" borderId="22" xfId="77" applyFont="1" applyFill="1" applyBorder="1" applyAlignment="1">
      <alignment horizontal="center" wrapText="1"/>
      <protection/>
    </xf>
    <xf numFmtId="0" fontId="0" fillId="0" borderId="18" xfId="77" applyFont="1" applyFill="1" applyBorder="1">
      <alignment/>
      <protection/>
    </xf>
    <xf numFmtId="0" fontId="6" fillId="0" borderId="22" xfId="77" applyFont="1" applyFill="1" applyBorder="1" applyAlignment="1">
      <alignment horizontal="center"/>
      <protection/>
    </xf>
    <xf numFmtId="0" fontId="6" fillId="0" borderId="17" xfId="77" applyFont="1" applyFill="1" applyBorder="1" applyAlignment="1">
      <alignment horizontal="center"/>
      <protection/>
    </xf>
    <xf numFmtId="1" fontId="5" fillId="0" borderId="22" xfId="77" applyNumberFormat="1" applyFont="1" applyFill="1" applyBorder="1" applyAlignment="1">
      <alignment horizontal="right"/>
      <protection/>
    </xf>
    <xf numFmtId="49" fontId="5" fillId="0" borderId="17" xfId="77" applyNumberFormat="1" applyFont="1" applyFill="1" applyBorder="1" applyAlignment="1">
      <alignment horizontal="right"/>
      <protection/>
    </xf>
    <xf numFmtId="0" fontId="5" fillId="0" borderId="22" xfId="77" applyFont="1" applyFill="1" applyBorder="1" applyAlignment="1">
      <alignment horizontal="right"/>
      <protection/>
    </xf>
    <xf numFmtId="0" fontId="5" fillId="0" borderId="17" xfId="77" applyFont="1" applyFill="1" applyBorder="1" applyAlignment="1">
      <alignment horizontal="right"/>
      <protection/>
    </xf>
    <xf numFmtId="176" fontId="5" fillId="0" borderId="22" xfId="77" applyNumberFormat="1" applyFont="1" applyFill="1" applyBorder="1" applyAlignment="1">
      <alignment horizontal="right"/>
      <protection/>
    </xf>
    <xf numFmtId="0" fontId="5" fillId="0" borderId="17" xfId="77" applyFont="1" applyFill="1" applyBorder="1" applyAlignment="1">
      <alignment horizontal="center"/>
      <protection/>
    </xf>
    <xf numFmtId="0" fontId="5" fillId="0" borderId="22" xfId="77" applyFont="1" applyFill="1" applyBorder="1" applyAlignment="1">
      <alignment horizontal="center"/>
      <protection/>
    </xf>
    <xf numFmtId="0" fontId="5" fillId="0" borderId="22" xfId="77" applyNumberFormat="1" applyFont="1" applyFill="1" applyBorder="1" applyAlignment="1">
      <alignment horizontal="center"/>
      <protection/>
    </xf>
    <xf numFmtId="173" fontId="6" fillId="0" borderId="17" xfId="77" applyNumberFormat="1" applyFont="1" applyFill="1" applyBorder="1" applyAlignment="1">
      <alignment horizontal="center"/>
      <protection/>
    </xf>
    <xf numFmtId="173" fontId="6" fillId="0" borderId="22" xfId="77" applyNumberFormat="1" applyFont="1" applyFill="1" applyBorder="1" applyAlignment="1">
      <alignment horizontal="center"/>
      <protection/>
    </xf>
    <xf numFmtId="177" fontId="6" fillId="0" borderId="23" xfId="77" applyNumberFormat="1" applyFont="1" applyFill="1" applyBorder="1" applyAlignment="1">
      <alignment horizontal="center"/>
      <protection/>
    </xf>
    <xf numFmtId="0" fontId="63" fillId="0" borderId="16" xfId="77" applyFont="1" applyFill="1" applyBorder="1">
      <alignment/>
      <protection/>
    </xf>
    <xf numFmtId="0" fontId="6" fillId="0" borderId="15" xfId="77" applyFont="1" applyFill="1" applyBorder="1" applyAlignment="1">
      <alignment horizontal="center"/>
      <protection/>
    </xf>
    <xf numFmtId="0" fontId="6" fillId="0" borderId="0" xfId="77" applyFont="1" applyFill="1" applyBorder="1" applyAlignment="1">
      <alignment horizontal="center"/>
      <protection/>
    </xf>
    <xf numFmtId="168" fontId="6" fillId="0" borderId="15"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5" xfId="41" applyNumberFormat="1" applyFont="1" applyFill="1" applyBorder="1" applyAlignment="1">
      <alignment horizontal="right"/>
    </xf>
    <xf numFmtId="173" fontId="6" fillId="0" borderId="0" xfId="41" applyNumberFormat="1" applyFont="1" applyFill="1" applyBorder="1" applyAlignment="1">
      <alignment horizontal="center"/>
    </xf>
    <xf numFmtId="173" fontId="6" fillId="0" borderId="15"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5"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5" xfId="41" applyNumberFormat="1" applyFont="1" applyFill="1" applyBorder="1" applyAlignment="1">
      <alignment horizontal="center"/>
    </xf>
    <xf numFmtId="0" fontId="61" fillId="0" borderId="19" xfId="77" applyFont="1" applyFill="1" applyBorder="1" applyAlignment="1" quotePrefix="1">
      <alignment horizontal="center" wrapText="1"/>
      <protection/>
    </xf>
    <xf numFmtId="0" fontId="61" fillId="0" borderId="14" xfId="77" applyFont="1" applyFill="1" applyBorder="1" applyAlignment="1" quotePrefix="1">
      <alignment horizontal="center" wrapText="1"/>
      <protection/>
    </xf>
    <xf numFmtId="0" fontId="61" fillId="0" borderId="13" xfId="77" applyFont="1" applyFill="1" applyBorder="1" applyAlignment="1" quotePrefix="1">
      <alignment horizontal="center" wrapText="1"/>
      <protection/>
    </xf>
    <xf numFmtId="168" fontId="61" fillId="0" borderId="14" xfId="41" applyNumberFormat="1" applyFont="1" applyFill="1" applyBorder="1" applyAlignment="1" quotePrefix="1">
      <alignment horizontal="center" wrapText="1"/>
    </xf>
    <xf numFmtId="0" fontId="61" fillId="0" borderId="24" xfId="77" applyFont="1" applyFill="1" applyBorder="1" applyAlignment="1" quotePrefix="1">
      <alignment horizontal="center" wrapText="1"/>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1" fillId="33" borderId="18" xfId="77" applyFont="1" applyFill="1" applyBorder="1" applyAlignment="1" quotePrefix="1">
      <alignment horizontal="center" wrapText="1"/>
      <protection/>
    </xf>
    <xf numFmtId="0" fontId="61" fillId="33" borderId="17" xfId="77" applyFont="1" applyFill="1" applyBorder="1" applyAlignment="1" quotePrefix="1">
      <alignment horizontal="center" wrapText="1"/>
      <protection/>
    </xf>
    <xf numFmtId="0" fontId="61" fillId="33" borderId="23" xfId="77" applyFont="1" applyFill="1" applyBorder="1" applyAlignment="1" quotePrefix="1">
      <alignment horizontal="center" wrapText="1"/>
      <protection/>
    </xf>
    <xf numFmtId="0" fontId="61" fillId="33" borderId="19" xfId="77" applyFont="1" applyFill="1" applyBorder="1" applyAlignment="1" quotePrefix="1">
      <alignment horizontal="center" wrapText="1"/>
      <protection/>
    </xf>
    <xf numFmtId="0" fontId="61" fillId="33" borderId="13" xfId="77" applyFont="1" applyFill="1" applyBorder="1" applyAlignment="1" quotePrefix="1">
      <alignment horizontal="center" wrapText="1"/>
      <protection/>
    </xf>
    <xf numFmtId="0" fontId="61" fillId="33" borderId="24"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5"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1" fillId="0" borderId="15" xfId="41" applyNumberFormat="1" applyFont="1" applyFill="1" applyBorder="1" applyAlignment="1">
      <alignment horizontal="right" wrapText="1"/>
    </xf>
    <xf numFmtId="10" fontId="61" fillId="0" borderId="0" xfId="77" applyNumberFormat="1" applyFont="1" applyFill="1" applyBorder="1" applyAlignment="1">
      <alignment horizontal="right" wrapText="1"/>
      <protection/>
    </xf>
    <xf numFmtId="0" fontId="61" fillId="0" borderId="15" xfId="77" applyFont="1" applyFill="1" applyBorder="1" applyAlignment="1">
      <alignment horizontal="right" wrapText="1"/>
      <protection/>
    </xf>
    <xf numFmtId="0" fontId="61" fillId="0" borderId="25" xfId="77" applyFont="1" applyFill="1" applyBorder="1" applyAlignment="1">
      <alignment horizontal="right" wrapText="1"/>
      <protection/>
    </xf>
    <xf numFmtId="2" fontId="61" fillId="0" borderId="0" xfId="77" applyNumberFormat="1" applyFont="1" applyFill="1" applyBorder="1" applyAlignment="1">
      <alignment horizontal="center" wrapText="1"/>
      <protection/>
    </xf>
    <xf numFmtId="0" fontId="61" fillId="0" borderId="0" xfId="77" applyFont="1" applyFill="1" applyBorder="1" applyAlignment="1">
      <alignment horizontal="center" wrapText="1"/>
      <protection/>
    </xf>
    <xf numFmtId="168" fontId="6" fillId="0" borderId="22" xfId="41" applyNumberFormat="1" applyFont="1" applyFill="1" applyBorder="1" applyAlignment="1">
      <alignment horizontal="right"/>
    </xf>
    <xf numFmtId="9" fontId="6" fillId="0" borderId="23" xfId="77" applyNumberFormat="1" applyFont="1" applyFill="1" applyBorder="1" applyAlignment="1">
      <alignment horizontal="right"/>
      <protection/>
    </xf>
    <xf numFmtId="0" fontId="6" fillId="0" borderId="15" xfId="77" applyFont="1" applyFill="1" applyBorder="1" applyAlignment="1">
      <alignment horizontal="right"/>
      <protection/>
    </xf>
    <xf numFmtId="0" fontId="6" fillId="0" borderId="25" xfId="77" applyFont="1" applyFill="1" applyBorder="1" applyAlignment="1">
      <alignment horizontal="right"/>
      <protection/>
    </xf>
    <xf numFmtId="0" fontId="6" fillId="0" borderId="14" xfId="77" applyFont="1" applyFill="1" applyBorder="1" applyAlignment="1">
      <alignment horizontal="right"/>
      <protection/>
    </xf>
    <xf numFmtId="0" fontId="6" fillId="0" borderId="24" xfId="77" applyFont="1" applyFill="1" applyBorder="1" applyAlignment="1">
      <alignment horizontal="right"/>
      <protection/>
    </xf>
    <xf numFmtId="167" fontId="5" fillId="0" borderId="0" xfId="41" applyNumberFormat="1" applyFont="1" applyFill="1" applyBorder="1" applyAlignment="1">
      <alignment horizontal="center"/>
    </xf>
    <xf numFmtId="0" fontId="63" fillId="0" borderId="18" xfId="77" applyFont="1" applyFill="1" applyBorder="1">
      <alignment/>
      <protection/>
    </xf>
    <xf numFmtId="0" fontId="6" fillId="0" borderId="22" xfId="77" applyFont="1" applyFill="1" applyBorder="1" applyAlignment="1">
      <alignment horizontal="right"/>
      <protection/>
    </xf>
    <xf numFmtId="0" fontId="6" fillId="0" borderId="17" xfId="77" applyFont="1" applyFill="1" applyBorder="1" applyAlignment="1">
      <alignment horizontal="right"/>
      <protection/>
    </xf>
    <xf numFmtId="0" fontId="6" fillId="0" borderId="23" xfId="77" applyFont="1" applyFill="1" applyBorder="1" applyAlignment="1">
      <alignment horizontal="right"/>
      <protection/>
    </xf>
    <xf numFmtId="10" fontId="6" fillId="0" borderId="15" xfId="86" applyNumberFormat="1" applyFont="1" applyFill="1" applyBorder="1" applyAlignment="1">
      <alignment horizontal="right"/>
    </xf>
    <xf numFmtId="0" fontId="0" fillId="0" borderId="19" xfId="77" applyFont="1" applyFill="1" applyBorder="1">
      <alignment/>
      <protection/>
    </xf>
    <xf numFmtId="0" fontId="5" fillId="0" borderId="14" xfId="77" applyFont="1" applyFill="1" applyBorder="1">
      <alignment/>
      <protection/>
    </xf>
    <xf numFmtId="0" fontId="5" fillId="0" borderId="24" xfId="77" applyFont="1" applyFill="1" applyBorder="1">
      <alignment/>
      <protection/>
    </xf>
    <xf numFmtId="0" fontId="63" fillId="0" borderId="15" xfId="77" applyFont="1" applyFill="1" applyBorder="1">
      <alignment/>
      <protection/>
    </xf>
    <xf numFmtId="171" fontId="63" fillId="0" borderId="25" xfId="77" applyNumberFormat="1" applyFont="1" applyFill="1" applyBorder="1">
      <alignment/>
      <protection/>
    </xf>
    <xf numFmtId="0" fontId="63" fillId="0" borderId="14" xfId="77" applyFont="1" applyFill="1" applyBorder="1">
      <alignment/>
      <protection/>
    </xf>
    <xf numFmtId="171" fontId="63" fillId="0" borderId="24" xfId="77" applyNumberFormat="1" applyFont="1" applyFill="1" applyBorder="1">
      <alignment/>
      <protection/>
    </xf>
    <xf numFmtId="0" fontId="63" fillId="0" borderId="22" xfId="77" applyFont="1" applyFill="1" applyBorder="1">
      <alignment/>
      <protection/>
    </xf>
    <xf numFmtId="10" fontId="63" fillId="0" borderId="14" xfId="77" applyNumberFormat="1" applyFont="1" applyFill="1" applyBorder="1">
      <alignment/>
      <protection/>
    </xf>
    <xf numFmtId="3" fontId="6" fillId="0" borderId="15" xfId="77" applyNumberFormat="1" applyFont="1" applyFill="1" applyBorder="1" applyAlignment="1">
      <alignment horizontal="right"/>
      <protection/>
    </xf>
    <xf numFmtId="164" fontId="6" fillId="0" borderId="15" xfId="78" applyNumberFormat="1" applyFont="1" applyFill="1" applyBorder="1" applyAlignment="1">
      <alignment horizontal="right"/>
      <protection/>
    </xf>
    <xf numFmtId="164" fontId="6" fillId="0" borderId="14" xfId="78" applyNumberFormat="1" applyFont="1" applyFill="1" applyBorder="1" applyAlignment="1">
      <alignment horizontal="right"/>
      <protection/>
    </xf>
    <xf numFmtId="173" fontId="6" fillId="0" borderId="0" xfId="49" applyNumberFormat="1" applyFont="1" applyFill="1" applyBorder="1" applyAlignment="1" applyProtection="1">
      <alignment horizontal="center"/>
      <protection/>
    </xf>
    <xf numFmtId="173" fontId="6" fillId="0" borderId="15"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168" fontId="6" fillId="0" borderId="0" xfId="37" applyNumberFormat="1" applyFont="1" applyFill="1" applyBorder="1" applyAlignment="1">
      <alignment horizontal="right"/>
    </xf>
    <xf numFmtId="0" fontId="63" fillId="0" borderId="16" xfId="77" applyFont="1" applyFill="1" applyBorder="1" applyAlignment="1">
      <alignment horizontal="center"/>
      <protection/>
    </xf>
    <xf numFmtId="0" fontId="6" fillId="0" borderId="26" xfId="70" applyFont="1" applyFill="1" applyBorder="1">
      <alignment/>
      <protection/>
    </xf>
    <xf numFmtId="0" fontId="5" fillId="0" borderId="26" xfId="70" applyFont="1" applyBorder="1">
      <alignment/>
      <protection/>
    </xf>
    <xf numFmtId="0" fontId="5" fillId="0" borderId="26" xfId="70" applyFont="1" applyBorder="1" applyAlignment="1">
      <alignment horizontal="center"/>
      <protection/>
    </xf>
    <xf numFmtId="0" fontId="5" fillId="0" borderId="26" xfId="70" applyFont="1" applyFill="1" applyBorder="1" applyAlignment="1">
      <alignment horizontal="center"/>
      <protection/>
    </xf>
    <xf numFmtId="0" fontId="5" fillId="0" borderId="26" xfId="70" applyFont="1" applyFill="1" applyBorder="1">
      <alignment/>
      <protection/>
    </xf>
    <xf numFmtId="166" fontId="0" fillId="0" borderId="0" xfId="0" applyNumberFormat="1" applyAlignment="1">
      <alignment/>
    </xf>
    <xf numFmtId="15" fontId="14" fillId="0" borderId="27" xfId="0" applyNumberFormat="1" applyFont="1" applyFill="1" applyBorder="1" applyAlignment="1">
      <alignment horizontal="right"/>
    </xf>
    <xf numFmtId="15" fontId="14" fillId="0" borderId="28" xfId="0" applyNumberFormat="1" applyFont="1" applyFill="1" applyBorder="1" applyAlignment="1">
      <alignment horizontal="right"/>
    </xf>
    <xf numFmtId="167" fontId="6" fillId="0" borderId="15" xfId="37" applyFont="1" applyFill="1" applyBorder="1" applyAlignment="1">
      <alignment horizontal="right" vertical="top"/>
    </xf>
    <xf numFmtId="167" fontId="6" fillId="0" borderId="15" xfId="37" applyFont="1" applyFill="1" applyBorder="1" applyAlignment="1">
      <alignment horizontal="right"/>
    </xf>
    <xf numFmtId="167" fontId="6" fillId="0" borderId="14" xfId="37" applyFont="1" applyFill="1" applyBorder="1" applyAlignment="1">
      <alignment horizontal="right"/>
    </xf>
    <xf numFmtId="10" fontId="6" fillId="0" borderId="15"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14" xfId="99" applyNumberFormat="1" applyFont="1" applyFill="1" applyBorder="1" applyAlignment="1">
      <alignment horizontal="right"/>
    </xf>
    <xf numFmtId="10" fontId="6" fillId="0" borderId="24" xfId="99" applyNumberFormat="1" applyFont="1" applyFill="1" applyBorder="1" applyAlignment="1">
      <alignment horizontal="right"/>
    </xf>
    <xf numFmtId="4" fontId="2" fillId="34" borderId="0" xfId="78" applyNumberFormat="1" applyFont="1" applyFill="1">
      <alignment/>
      <protection/>
    </xf>
    <xf numFmtId="175" fontId="2" fillId="0" borderId="21"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21" xfId="78" applyNumberFormat="1" applyFont="1" applyBorder="1">
      <alignment/>
      <protection/>
    </xf>
    <xf numFmtId="2" fontId="2" fillId="0" borderId="0" xfId="78" applyNumberFormat="1" applyFont="1">
      <alignment/>
      <protection/>
    </xf>
    <xf numFmtId="4" fontId="2" fillId="0" borderId="21" xfId="78" applyNumberFormat="1" applyFont="1" applyBorder="1">
      <alignment/>
      <protection/>
    </xf>
    <xf numFmtId="4" fontId="2" fillId="0" borderId="0" xfId="78" applyNumberFormat="1" applyFont="1">
      <alignment/>
      <protection/>
    </xf>
    <xf numFmtId="0" fontId="2" fillId="0" borderId="21" xfId="78" applyFont="1" applyBorder="1">
      <alignment/>
      <protection/>
    </xf>
    <xf numFmtId="0" fontId="2" fillId="0" borderId="0" xfId="78" applyFont="1">
      <alignment/>
      <protection/>
    </xf>
    <xf numFmtId="0" fontId="5" fillId="0" borderId="13" xfId="0" applyFont="1" applyBorder="1" applyAlignment="1">
      <alignment/>
    </xf>
    <xf numFmtId="0" fontId="62" fillId="33" borderId="0" xfId="78" applyFont="1" applyFill="1">
      <alignment/>
      <protection/>
    </xf>
    <xf numFmtId="0" fontId="0" fillId="33" borderId="0" xfId="78" applyFont="1" applyFill="1">
      <alignment/>
      <protection/>
    </xf>
    <xf numFmtId="170" fontId="6" fillId="0" borderId="15" xfId="86" applyNumberFormat="1" applyFont="1" applyFill="1" applyBorder="1" applyAlignment="1">
      <alignment/>
    </xf>
    <xf numFmtId="170" fontId="6" fillId="0" borderId="14" xfId="86" applyNumberFormat="1" applyFont="1" applyFill="1" applyBorder="1" applyAlignment="1">
      <alignment/>
    </xf>
    <xf numFmtId="10" fontId="6" fillId="0" borderId="20" xfId="99" applyNumberFormat="1" applyFont="1" applyFill="1" applyBorder="1" applyAlignment="1">
      <alignment horizontal="right"/>
    </xf>
    <xf numFmtId="10" fontId="6" fillId="0" borderId="29" xfId="99" applyNumberFormat="1" applyFont="1" applyFill="1" applyBorder="1" applyAlignment="1">
      <alignment horizontal="right"/>
    </xf>
    <xf numFmtId="0" fontId="0" fillId="0" borderId="22" xfId="77" applyFont="1" applyBorder="1" applyAlignment="1">
      <alignment horizontal="center"/>
      <protection/>
    </xf>
    <xf numFmtId="0" fontId="0" fillId="0" borderId="22" xfId="77" applyFont="1" applyBorder="1" applyAlignment="1">
      <alignment horizontal="center" vertical="center" wrapText="1"/>
      <protection/>
    </xf>
    <xf numFmtId="0" fontId="0" fillId="0" borderId="22" xfId="77" applyFont="1" applyBorder="1">
      <alignment/>
      <protection/>
    </xf>
    <xf numFmtId="0" fontId="0" fillId="0" borderId="15" xfId="77" applyFont="1" applyBorder="1" applyAlignment="1">
      <alignment horizontal="center"/>
      <protection/>
    </xf>
    <xf numFmtId="0" fontId="0" fillId="0" borderId="15" xfId="77" applyFont="1" applyBorder="1" applyAlignment="1">
      <alignment horizontal="center" vertical="center" wrapText="1"/>
      <protection/>
    </xf>
    <xf numFmtId="0" fontId="0" fillId="0" borderId="15" xfId="77" applyFont="1" applyBorder="1">
      <alignment/>
      <protection/>
    </xf>
    <xf numFmtId="0" fontId="63" fillId="35" borderId="15" xfId="77" applyFont="1" applyFill="1" applyBorder="1" applyAlignment="1">
      <alignment horizontal="center"/>
      <protection/>
    </xf>
    <xf numFmtId="0" fontId="0" fillId="35" borderId="15" xfId="77" applyFont="1" applyFill="1" applyBorder="1" applyAlignment="1">
      <alignment horizontal="center"/>
      <protection/>
    </xf>
    <xf numFmtId="0" fontId="0" fillId="35" borderId="15" xfId="77" applyFont="1" applyFill="1" applyBorder="1" applyAlignment="1">
      <alignment horizontal="center" vertical="center" wrapText="1"/>
      <protection/>
    </xf>
    <xf numFmtId="0" fontId="0" fillId="35" borderId="15" xfId="77" applyFont="1" applyFill="1" applyBorder="1" applyAlignment="1">
      <alignment horizontal="left" vertical="center" wrapText="1"/>
      <protection/>
    </xf>
    <xf numFmtId="0" fontId="63" fillId="0" borderId="15" xfId="77" applyFont="1" applyBorder="1" applyAlignment="1">
      <alignment horizontal="center"/>
      <protection/>
    </xf>
    <xf numFmtId="0" fontId="0" fillId="0" borderId="15" xfId="77" applyFont="1" applyBorder="1" applyAlignment="1">
      <alignment horizontal="left" vertical="center" wrapText="1"/>
      <protection/>
    </xf>
    <xf numFmtId="0" fontId="63" fillId="35" borderId="15" xfId="77" applyFont="1" applyFill="1" applyBorder="1" applyAlignment="1">
      <alignment horizontal="center" vertical="center"/>
      <protection/>
    </xf>
    <xf numFmtId="0" fontId="0" fillId="35" borderId="15" xfId="77" applyFont="1" applyFill="1" applyBorder="1" applyAlignment="1">
      <alignment horizontal="center" vertical="center"/>
      <protection/>
    </xf>
    <xf numFmtId="0" fontId="0" fillId="0" borderId="15" xfId="77" applyFont="1" applyBorder="1" applyAlignment="1">
      <alignment horizontal="center" vertical="center"/>
      <protection/>
    </xf>
    <xf numFmtId="0" fontId="63" fillId="35" borderId="14" xfId="77" applyFont="1" applyFill="1" applyBorder="1" applyAlignment="1">
      <alignment horizontal="center" vertical="center" wrapText="1"/>
      <protection/>
    </xf>
    <xf numFmtId="0" fontId="0" fillId="35" borderId="14" xfId="77" applyFont="1" applyFill="1" applyBorder="1" applyAlignment="1">
      <alignment horizontal="center" vertical="center" wrapText="1"/>
      <protection/>
    </xf>
    <xf numFmtId="0" fontId="0" fillId="35" borderId="14" xfId="77" applyFont="1" applyFill="1" applyBorder="1" applyAlignment="1">
      <alignment horizontal="center"/>
      <protection/>
    </xf>
    <xf numFmtId="0" fontId="61" fillId="33" borderId="18" xfId="77" applyFont="1" applyFill="1" applyBorder="1" applyAlignment="1">
      <alignment horizontal="left"/>
      <protection/>
    </xf>
    <xf numFmtId="0" fontId="61" fillId="33" borderId="17" xfId="77" applyFont="1" applyFill="1" applyBorder="1" applyAlignment="1">
      <alignment horizontal="left"/>
      <protection/>
    </xf>
    <xf numFmtId="0" fontId="64" fillId="33" borderId="17" xfId="77" applyFont="1" applyFill="1" applyBorder="1" applyAlignment="1">
      <alignment/>
      <protection/>
    </xf>
    <xf numFmtId="0" fontId="64" fillId="33" borderId="23" xfId="77" applyFont="1" applyFill="1" applyBorder="1" applyAlignment="1">
      <alignment/>
      <protection/>
    </xf>
    <xf numFmtId="0" fontId="64" fillId="33" borderId="16" xfId="77" applyFont="1" applyFill="1" applyBorder="1" applyAlignment="1">
      <alignment/>
      <protection/>
    </xf>
    <xf numFmtId="0" fontId="64" fillId="33" borderId="0" xfId="77" applyFont="1" applyFill="1" applyBorder="1" applyAlignment="1">
      <alignment/>
      <protection/>
    </xf>
    <xf numFmtId="0" fontId="64" fillId="33" borderId="25" xfId="77" applyFont="1" applyFill="1" applyBorder="1" applyAlignment="1">
      <alignment/>
      <protection/>
    </xf>
    <xf numFmtId="0" fontId="6" fillId="0" borderId="17" xfId="77" applyFont="1" applyFill="1" applyBorder="1" applyAlignment="1">
      <alignment horizontal="left"/>
      <protection/>
    </xf>
    <xf numFmtId="0" fontId="6" fillId="0" borderId="17" xfId="77" applyFont="1" applyFill="1" applyBorder="1" applyAlignment="1">
      <alignment/>
      <protection/>
    </xf>
    <xf numFmtId="0" fontId="6" fillId="0" borderId="23" xfId="77" applyFont="1" applyFill="1" applyBorder="1" applyAlignment="1">
      <alignment/>
      <protection/>
    </xf>
    <xf numFmtId="0" fontId="6" fillId="0" borderId="13" xfId="77" applyFont="1" applyFill="1" applyBorder="1" applyAlignment="1">
      <alignment horizontal="left"/>
      <protection/>
    </xf>
    <xf numFmtId="0" fontId="6" fillId="0" borderId="13" xfId="77" applyFont="1" applyFill="1" applyBorder="1" applyAlignment="1">
      <alignment/>
      <protection/>
    </xf>
    <xf numFmtId="0" fontId="6" fillId="0" borderId="24" xfId="77" applyFont="1" applyFill="1" applyBorder="1" applyAlignment="1">
      <alignment/>
      <protection/>
    </xf>
    <xf numFmtId="169" fontId="6" fillId="0" borderId="14" xfId="41" applyNumberFormat="1" applyFont="1" applyFill="1" applyBorder="1" applyAlignment="1">
      <alignment horizontal="right"/>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0" fillId="0" borderId="30" xfId="77" applyFont="1" applyBorder="1">
      <alignment/>
      <protection/>
    </xf>
    <xf numFmtId="0" fontId="0" fillId="0" borderId="29" xfId="77" applyFont="1" applyBorder="1">
      <alignment/>
      <protection/>
    </xf>
    <xf numFmtId="0" fontId="0" fillId="0" borderId="0" xfId="77" applyFont="1" applyBorder="1">
      <alignment/>
      <protection/>
    </xf>
    <xf numFmtId="0" fontId="63" fillId="0" borderId="0" xfId="77" applyFont="1" applyBorder="1">
      <alignment/>
      <protection/>
    </xf>
    <xf numFmtId="0" fontId="61" fillId="33" borderId="23" xfId="72" applyFont="1" applyFill="1" applyBorder="1" applyAlignment="1">
      <alignment horizontal="center"/>
      <protection/>
    </xf>
    <xf numFmtId="0" fontId="61" fillId="33" borderId="22" xfId="72" applyFont="1" applyFill="1" applyBorder="1" applyAlignment="1">
      <alignment horizontal="center"/>
      <protection/>
    </xf>
    <xf numFmtId="0" fontId="6" fillId="0" borderId="31" xfId="72" applyFont="1" applyFill="1" applyBorder="1">
      <alignment/>
      <protection/>
    </xf>
    <xf numFmtId="0" fontId="6" fillId="0" borderId="29" xfId="72" applyFont="1" applyFill="1" applyBorder="1">
      <alignment/>
      <protection/>
    </xf>
    <xf numFmtId="168" fontId="6" fillId="0" borderId="0" xfId="41" applyNumberFormat="1" applyFont="1" applyFill="1" applyBorder="1" applyAlignment="1" quotePrefix="1">
      <alignment horizontal="right"/>
    </xf>
    <xf numFmtId="0" fontId="64" fillId="33" borderId="23" xfId="77" applyFont="1" applyFill="1" applyBorder="1">
      <alignment/>
      <protection/>
    </xf>
    <xf numFmtId="168" fontId="6" fillId="0" borderId="0" xfId="41" applyNumberFormat="1" applyFont="1" applyFill="1" applyBorder="1" applyAlignment="1">
      <alignment horizontal="left"/>
    </xf>
    <xf numFmtId="0" fontId="64" fillId="33" borderId="25" xfId="77" applyFont="1" applyFill="1" applyBorder="1">
      <alignment/>
      <protection/>
    </xf>
    <xf numFmtId="171" fontId="6" fillId="0" borderId="0" xfId="41" applyNumberFormat="1" applyFont="1" applyFill="1" applyBorder="1" applyAlignment="1">
      <alignment/>
    </xf>
    <xf numFmtId="0" fontId="0" fillId="0" borderId="23" xfId="77" applyFont="1" applyBorder="1">
      <alignment/>
      <protection/>
    </xf>
    <xf numFmtId="165" fontId="5" fillId="0" borderId="23" xfId="41" applyNumberFormat="1" applyFont="1" applyFill="1" applyBorder="1" applyAlignment="1" quotePrefix="1">
      <alignment horizontal="left"/>
    </xf>
    <xf numFmtId="165" fontId="5" fillId="0" borderId="22"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5"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4" xfId="77" applyFont="1" applyBorder="1">
      <alignment/>
      <protection/>
    </xf>
    <xf numFmtId="167" fontId="5" fillId="0" borderId="24" xfId="41" applyNumberFormat="1" applyFont="1" applyFill="1" applyBorder="1" applyAlignment="1" quotePrefix="1">
      <alignment horizontal="left"/>
    </xf>
    <xf numFmtId="167" fontId="5" fillId="0" borderId="14"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18" xfId="77" applyFont="1" applyFill="1" applyBorder="1" applyAlignment="1">
      <alignment horizontal="center"/>
      <protection/>
    </xf>
    <xf numFmtId="0" fontId="6" fillId="0" borderId="23" xfId="77" applyFont="1" applyFill="1" applyBorder="1" applyAlignment="1">
      <alignment horizontal="center"/>
      <protection/>
    </xf>
    <xf numFmtId="167" fontId="6" fillId="0" borderId="15" xfId="41" applyNumberFormat="1" applyFont="1" applyFill="1" applyBorder="1" applyAlignment="1">
      <alignment horizontal="right"/>
    </xf>
    <xf numFmtId="0" fontId="5" fillId="0" borderId="19" xfId="77" applyFont="1" applyBorder="1" applyAlignment="1">
      <alignment wrapText="1"/>
      <protection/>
    </xf>
    <xf numFmtId="0" fontId="5" fillId="0" borderId="24" xfId="77" applyFont="1" applyBorder="1" applyAlignment="1">
      <alignment wrapText="1"/>
      <protection/>
    </xf>
    <xf numFmtId="0" fontId="5" fillId="0" borderId="14" xfId="77" applyFont="1" applyBorder="1">
      <alignment/>
      <protection/>
    </xf>
    <xf numFmtId="0" fontId="64" fillId="33" borderId="24" xfId="77" applyFont="1" applyFill="1" applyBorder="1">
      <alignment/>
      <protection/>
    </xf>
    <xf numFmtId="0" fontId="61" fillId="0" borderId="18" xfId="77" applyFont="1" applyFill="1" applyBorder="1" applyAlignment="1">
      <alignment horizontal="center"/>
      <protection/>
    </xf>
    <xf numFmtId="0" fontId="64" fillId="0" borderId="23" xfId="77" applyFont="1" applyFill="1" applyBorder="1">
      <alignment/>
      <protection/>
    </xf>
    <xf numFmtId="0" fontId="61" fillId="0" borderId="23" xfId="77" applyFont="1" applyFill="1" applyBorder="1" applyAlignment="1">
      <alignment horizontal="center"/>
      <protection/>
    </xf>
    <xf numFmtId="0" fontId="61" fillId="0" borderId="22" xfId="77" applyFont="1" applyFill="1" applyBorder="1" applyAlignment="1">
      <alignment horizontal="center"/>
      <protection/>
    </xf>
    <xf numFmtId="0" fontId="6" fillId="0" borderId="15" xfId="77" applyFont="1" applyFill="1" applyBorder="1" applyAlignment="1">
      <alignment horizontal="left"/>
      <protection/>
    </xf>
    <xf numFmtId="165" fontId="5" fillId="0" borderId="24" xfId="41" applyNumberFormat="1" applyFont="1" applyFill="1" applyBorder="1" applyAlignment="1" quotePrefix="1">
      <alignment horizontal="left"/>
    </xf>
    <xf numFmtId="165" fontId="5" fillId="0" borderId="14" xfId="41" applyNumberFormat="1" applyFont="1" applyFill="1" applyBorder="1" applyAlignment="1" quotePrefix="1">
      <alignment horizontal="left"/>
    </xf>
    <xf numFmtId="4" fontId="5" fillId="0" borderId="13"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167" fontId="6" fillId="0" borderId="22" xfId="37" applyFont="1" applyFill="1" applyBorder="1" applyAlignment="1">
      <alignment horizontal="right"/>
    </xf>
    <xf numFmtId="4" fontId="6" fillId="0" borderId="23" xfId="71" applyNumberFormat="1" applyFont="1" applyFill="1" applyBorder="1" applyAlignment="1">
      <alignment horizontal="left"/>
      <protection/>
    </xf>
    <xf numFmtId="175" fontId="6" fillId="0" borderId="22" xfId="37" applyNumberFormat="1" applyFont="1" applyFill="1" applyBorder="1" applyAlignment="1">
      <alignment/>
    </xf>
    <xf numFmtId="10" fontId="6" fillId="0" borderId="23" xfId="89" applyNumberFormat="1" applyFont="1" applyFill="1" applyBorder="1" applyAlignment="1">
      <alignment horizontal="left"/>
    </xf>
    <xf numFmtId="0" fontId="61" fillId="33" borderId="22" xfId="77" applyFont="1" applyFill="1" applyBorder="1" applyAlignment="1" quotePrefix="1">
      <alignment horizontal="center" wrapText="1"/>
      <protection/>
    </xf>
    <xf numFmtId="0" fontId="61" fillId="33" borderId="14" xfId="77" applyFont="1" applyFill="1" applyBorder="1" applyAlignment="1" quotePrefix="1">
      <alignment horizontal="center" wrapText="1"/>
      <protection/>
    </xf>
    <xf numFmtId="0" fontId="61" fillId="33" borderId="17" xfId="77" applyFont="1" applyFill="1" applyBorder="1" applyAlignment="1">
      <alignment horizontal="center"/>
      <protection/>
    </xf>
    <xf numFmtId="0" fontId="61" fillId="33" borderId="18" xfId="77" applyFont="1" applyFill="1" applyBorder="1" applyAlignment="1">
      <alignment/>
      <protection/>
    </xf>
    <xf numFmtId="0" fontId="61" fillId="33" borderId="0" xfId="77" applyFont="1" applyFill="1" applyBorder="1" applyAlignment="1">
      <alignment horizontal="center"/>
      <protection/>
    </xf>
    <xf numFmtId="0" fontId="61" fillId="33" borderId="16" xfId="77" applyFont="1" applyFill="1" applyBorder="1" applyAlignment="1">
      <alignment/>
      <protection/>
    </xf>
    <xf numFmtId="0" fontId="61" fillId="33" borderId="15" xfId="77" applyFont="1" applyFill="1" applyBorder="1" applyAlignment="1">
      <alignment horizontal="center" vertical="top"/>
      <protection/>
    </xf>
    <xf numFmtId="0" fontId="61" fillId="33" borderId="14" xfId="77" applyFont="1" applyFill="1" applyBorder="1" applyAlignment="1">
      <alignment horizontal="center" vertical="top"/>
      <protection/>
    </xf>
    <xf numFmtId="167" fontId="63" fillId="0" borderId="14" xfId="37" applyFont="1" applyBorder="1" applyAlignment="1">
      <alignment/>
    </xf>
    <xf numFmtId="0" fontId="5" fillId="0" borderId="17" xfId="77" applyFont="1" applyFill="1" applyBorder="1" applyAlignment="1">
      <alignment horizontal="left"/>
      <protection/>
    </xf>
    <xf numFmtId="172" fontId="6" fillId="0" borderId="17" xfId="41" applyNumberFormat="1" applyFont="1" applyFill="1" applyBorder="1" applyAlignment="1">
      <alignment horizontal="left"/>
    </xf>
    <xf numFmtId="0" fontId="61" fillId="33" borderId="17" xfId="77" applyFont="1" applyFill="1" applyBorder="1" applyAlignment="1">
      <alignment horizontal="center" wrapText="1"/>
      <protection/>
    </xf>
    <xf numFmtId="0" fontId="6" fillId="0" borderId="16" xfId="77" applyFont="1" applyFill="1" applyBorder="1" applyAlignment="1">
      <alignment horizontal="center"/>
      <protection/>
    </xf>
    <xf numFmtId="0" fontId="65" fillId="36" borderId="22" xfId="77" applyFont="1" applyFill="1" applyBorder="1" applyAlignment="1">
      <alignment horizontal="center" vertical="top"/>
      <protection/>
    </xf>
    <xf numFmtId="0" fontId="65" fillId="36" borderId="23" xfId="77" applyFont="1" applyFill="1" applyBorder="1" applyAlignment="1">
      <alignment horizontal="center" vertical="top" wrapText="1"/>
      <protection/>
    </xf>
    <xf numFmtId="0" fontId="65" fillId="36" borderId="15" xfId="77" applyFont="1" applyFill="1" applyBorder="1" applyAlignment="1">
      <alignment horizontal="center"/>
      <protection/>
    </xf>
    <xf numFmtId="0" fontId="65" fillId="36" borderId="25" xfId="77" applyFont="1" applyFill="1" applyBorder="1" applyAlignment="1">
      <alignment horizontal="center"/>
      <protection/>
    </xf>
    <xf numFmtId="0" fontId="0" fillId="0" borderId="17" xfId="77" applyFont="1" applyBorder="1">
      <alignment/>
      <protection/>
    </xf>
    <xf numFmtId="0" fontId="65" fillId="36" borderId="14" xfId="77" applyFont="1" applyFill="1" applyBorder="1" applyAlignment="1">
      <alignment horizontal="center"/>
      <protection/>
    </xf>
    <xf numFmtId="0" fontId="65" fillId="36" borderId="24" xfId="77" applyFont="1" applyFill="1" applyBorder="1" applyAlignment="1">
      <alignment horizontal="center"/>
      <protection/>
    </xf>
    <xf numFmtId="0" fontId="66" fillId="0" borderId="20" xfId="77" applyFont="1" applyBorder="1">
      <alignment/>
      <protection/>
    </xf>
    <xf numFmtId="0" fontId="67" fillId="0" borderId="20" xfId="77" applyFont="1" applyBorder="1">
      <alignment/>
      <protection/>
    </xf>
    <xf numFmtId="0" fontId="67" fillId="0" borderId="29" xfId="77" applyFont="1" applyBorder="1">
      <alignment/>
      <protection/>
    </xf>
    <xf numFmtId="0" fontId="63" fillId="0" borderId="16" xfId="77" applyFont="1" applyBorder="1">
      <alignment/>
      <protection/>
    </xf>
    <xf numFmtId="168" fontId="63" fillId="0" borderId="0" xfId="41" applyNumberFormat="1" applyFont="1" applyBorder="1" applyAlignment="1">
      <alignment/>
    </xf>
    <xf numFmtId="9" fontId="63" fillId="0" borderId="0" xfId="77" applyNumberFormat="1" applyFont="1" applyBorder="1">
      <alignment/>
      <protection/>
    </xf>
    <xf numFmtId="0" fontId="6" fillId="0" borderId="14" xfId="77" applyFont="1" applyFill="1" applyBorder="1" applyAlignment="1">
      <alignment horizontal="left"/>
      <protection/>
    </xf>
    <xf numFmtId="0" fontId="61" fillId="33" borderId="13" xfId="77" applyFont="1" applyFill="1" applyBorder="1" applyAlignment="1">
      <alignment horizontal="center"/>
      <protection/>
    </xf>
    <xf numFmtId="0" fontId="61" fillId="0" borderId="0" xfId="77" applyFont="1" applyFill="1" applyBorder="1" applyAlignment="1">
      <alignment horizontal="center"/>
      <protection/>
    </xf>
    <xf numFmtId="10" fontId="6" fillId="0" borderId="0" xfId="99" applyNumberFormat="1" applyFont="1" applyFill="1" applyBorder="1" applyAlignment="1">
      <alignment horizontal="right"/>
    </xf>
    <xf numFmtId="172" fontId="6" fillId="0" borderId="0" xfId="77" applyNumberFormat="1" applyFont="1" applyFill="1" applyBorder="1" applyAlignment="1">
      <alignment horizontal="left"/>
      <protection/>
    </xf>
    <xf numFmtId="0" fontId="0" fillId="0" borderId="17" xfId="77" applyFont="1" applyFill="1" applyBorder="1">
      <alignment/>
      <protection/>
    </xf>
    <xf numFmtId="0" fontId="63" fillId="0" borderId="22" xfId="77" applyFont="1" applyBorder="1">
      <alignment/>
      <protection/>
    </xf>
    <xf numFmtId="10" fontId="63" fillId="0" borderId="22" xfId="77" applyNumberFormat="1" applyFont="1" applyBorder="1" applyAlignment="1">
      <alignment horizontal="right"/>
      <protection/>
    </xf>
    <xf numFmtId="0" fontId="63" fillId="0" borderId="15" xfId="77" applyFont="1" applyBorder="1">
      <alignment/>
      <protection/>
    </xf>
    <xf numFmtId="173" fontId="6" fillId="0" borderId="15" xfId="77" applyNumberFormat="1" applyFont="1" applyFill="1" applyBorder="1" applyAlignment="1">
      <alignment horizontal="right"/>
      <protection/>
    </xf>
    <xf numFmtId="10" fontId="63" fillId="0" borderId="15" xfId="77" applyNumberFormat="1" applyFont="1" applyBorder="1" applyAlignment="1">
      <alignment horizontal="right"/>
      <protection/>
    </xf>
    <xf numFmtId="167" fontId="0" fillId="0" borderId="0" xfId="77" applyNumberFormat="1" applyFont="1">
      <alignment/>
      <protection/>
    </xf>
    <xf numFmtId="0" fontId="63" fillId="0" borderId="14" xfId="77" applyFont="1" applyBorder="1">
      <alignment/>
      <protection/>
    </xf>
    <xf numFmtId="173" fontId="6" fillId="0" borderId="14" xfId="77" applyNumberFormat="1" applyFont="1" applyFill="1" applyBorder="1" applyAlignment="1">
      <alignment horizontal="right"/>
      <protection/>
    </xf>
    <xf numFmtId="0" fontId="6" fillId="0" borderId="22" xfId="77" applyFont="1" applyFill="1" applyBorder="1" applyAlignment="1">
      <alignment horizontal="left"/>
      <protection/>
    </xf>
    <xf numFmtId="10" fontId="6" fillId="0" borderId="0" xfId="77" applyNumberFormat="1" applyFont="1" applyFill="1" applyBorder="1" applyAlignment="1">
      <alignment horizontal="center"/>
      <protection/>
    </xf>
    <xf numFmtId="10" fontId="6" fillId="0" borderId="15" xfId="77" applyNumberFormat="1" applyFont="1" applyFill="1" applyBorder="1" applyAlignment="1">
      <alignment horizontal="center"/>
      <protection/>
    </xf>
    <xf numFmtId="10" fontId="6" fillId="0" borderId="25" xfId="77" applyNumberFormat="1" applyFont="1" applyFill="1" applyBorder="1" applyAlignment="1">
      <alignment horizontal="center"/>
      <protection/>
    </xf>
    <xf numFmtId="0" fontId="63" fillId="0" borderId="19" xfId="77" applyFont="1" applyFill="1" applyBorder="1">
      <alignment/>
      <protection/>
    </xf>
    <xf numFmtId="170" fontId="6" fillId="0" borderId="15"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3" xfId="78" applyFont="1" applyFill="1" applyBorder="1">
      <alignment/>
      <protection/>
    </xf>
    <xf numFmtId="0" fontId="6" fillId="0" borderId="13" xfId="78" applyFont="1" applyFill="1" applyBorder="1">
      <alignment/>
      <protection/>
    </xf>
    <xf numFmtId="14" fontId="6" fillId="0" borderId="13" xfId="78" applyNumberFormat="1" applyFont="1" applyFill="1" applyBorder="1">
      <alignment/>
      <protection/>
    </xf>
    <xf numFmtId="0" fontId="5" fillId="0" borderId="13" xfId="78" applyFont="1" applyFill="1" applyBorder="1">
      <alignment/>
      <protection/>
    </xf>
    <xf numFmtId="0" fontId="5" fillId="0" borderId="13"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3"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1" fillId="0" borderId="0" xfId="78" applyFont="1" applyFill="1" applyBorder="1" applyAlignment="1" quotePrefix="1">
      <alignment horizontal="center" wrapText="1"/>
      <protection/>
    </xf>
    <xf numFmtId="0" fontId="61" fillId="33" borderId="22" xfId="78" applyFont="1" applyFill="1" applyBorder="1" applyAlignment="1" quotePrefix="1">
      <alignment horizontal="center" wrapText="1"/>
      <protection/>
    </xf>
    <xf numFmtId="0" fontId="61" fillId="33" borderId="22" xfId="78" applyFont="1" applyFill="1" applyBorder="1" applyAlignment="1">
      <alignment horizontal="center" wrapText="1"/>
      <protection/>
    </xf>
    <xf numFmtId="0" fontId="0" fillId="0" borderId="18" xfId="78" applyFont="1" applyFill="1" applyBorder="1">
      <alignment/>
      <protection/>
    </xf>
    <xf numFmtId="0" fontId="6" fillId="0" borderId="22" xfId="78" applyFont="1" applyFill="1" applyBorder="1" applyAlignment="1">
      <alignment horizontal="center"/>
      <protection/>
    </xf>
    <xf numFmtId="0" fontId="6" fillId="0" borderId="17" xfId="78" applyFont="1" applyFill="1" applyBorder="1" applyAlignment="1">
      <alignment horizontal="center"/>
      <protection/>
    </xf>
    <xf numFmtId="1" fontId="5" fillId="0" borderId="22" xfId="78" applyNumberFormat="1" applyFont="1" applyFill="1" applyBorder="1" applyAlignment="1">
      <alignment horizontal="right"/>
      <protection/>
    </xf>
    <xf numFmtId="49" fontId="5" fillId="0" borderId="17" xfId="78" applyNumberFormat="1" applyFont="1" applyFill="1" applyBorder="1" applyAlignment="1">
      <alignment horizontal="right"/>
      <protection/>
    </xf>
    <xf numFmtId="0" fontId="5" fillId="0" borderId="22" xfId="78" applyFont="1" applyFill="1" applyBorder="1" applyAlignment="1">
      <alignment horizontal="right"/>
      <protection/>
    </xf>
    <xf numFmtId="0" fontId="5" fillId="0" borderId="17" xfId="78" applyFont="1" applyFill="1" applyBorder="1" applyAlignment="1">
      <alignment horizontal="right"/>
      <protection/>
    </xf>
    <xf numFmtId="0" fontId="5" fillId="0" borderId="17" xfId="78" applyFont="1" applyFill="1" applyBorder="1" applyAlignment="1">
      <alignment horizontal="center"/>
      <protection/>
    </xf>
    <xf numFmtId="0" fontId="5" fillId="0" borderId="22" xfId="78" applyFont="1" applyFill="1" applyBorder="1" applyAlignment="1">
      <alignment horizontal="center"/>
      <protection/>
    </xf>
    <xf numFmtId="0" fontId="5" fillId="0" borderId="22" xfId="78" applyNumberFormat="1" applyFont="1" applyFill="1" applyBorder="1" applyAlignment="1">
      <alignment horizontal="center"/>
      <protection/>
    </xf>
    <xf numFmtId="173" fontId="6" fillId="0" borderId="17" xfId="78" applyNumberFormat="1" applyFont="1" applyFill="1" applyBorder="1" applyAlignment="1">
      <alignment horizontal="center"/>
      <protection/>
    </xf>
    <xf numFmtId="173" fontId="6" fillId="0" borderId="22" xfId="78" applyNumberFormat="1" applyFont="1" applyFill="1" applyBorder="1" applyAlignment="1">
      <alignment horizontal="center"/>
      <protection/>
    </xf>
    <xf numFmtId="177" fontId="6" fillId="0" borderId="23" xfId="78" applyNumberFormat="1" applyFont="1" applyFill="1" applyBorder="1" applyAlignment="1">
      <alignment horizontal="center"/>
      <protection/>
    </xf>
    <xf numFmtId="0" fontId="63" fillId="0" borderId="16" xfId="78" applyFont="1" applyFill="1" applyBorder="1" applyAlignment="1">
      <alignment horizontal="center"/>
      <protection/>
    </xf>
    <xf numFmtId="0" fontId="6" fillId="0" borderId="15" xfId="78" applyFont="1" applyFill="1" applyBorder="1" applyAlignment="1">
      <alignment horizontal="center"/>
      <protection/>
    </xf>
    <xf numFmtId="0" fontId="6" fillId="0" borderId="0" xfId="78" applyFont="1" applyFill="1" applyBorder="1" applyAlignment="1">
      <alignment horizontal="center"/>
      <protection/>
    </xf>
    <xf numFmtId="168" fontId="6" fillId="0" borderId="15"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15" xfId="42" applyNumberFormat="1" applyFont="1" applyFill="1" applyBorder="1" applyAlignment="1">
      <alignment horizontal="right"/>
    </xf>
    <xf numFmtId="0" fontId="61" fillId="0" borderId="19" xfId="78" applyFont="1" applyFill="1" applyBorder="1" applyAlignment="1" quotePrefix="1">
      <alignment horizontal="center" wrapText="1"/>
      <protection/>
    </xf>
    <xf numFmtId="0" fontId="61" fillId="0" borderId="14" xfId="78" applyFont="1" applyFill="1" applyBorder="1" applyAlignment="1" quotePrefix="1">
      <alignment horizontal="center" wrapText="1"/>
      <protection/>
    </xf>
    <xf numFmtId="0" fontId="61" fillId="0" borderId="13" xfId="78" applyFont="1" applyFill="1" applyBorder="1" applyAlignment="1" quotePrefix="1">
      <alignment horizontal="center" wrapText="1"/>
      <protection/>
    </xf>
    <xf numFmtId="168" fontId="61" fillId="0" borderId="14" xfId="42" applyNumberFormat="1" applyFont="1" applyFill="1" applyBorder="1" applyAlignment="1" quotePrefix="1">
      <alignment horizontal="center" wrapText="1"/>
    </xf>
    <xf numFmtId="0" fontId="61" fillId="0" borderId="24" xfId="78" applyFont="1" applyFill="1" applyBorder="1" applyAlignment="1" quotePrefix="1">
      <alignment horizontal="center" wrapText="1"/>
      <protection/>
    </xf>
    <xf numFmtId="0" fontId="63" fillId="0" borderId="17" xfId="78" applyFont="1" applyFill="1" applyBorder="1">
      <alignment/>
      <protection/>
    </xf>
    <xf numFmtId="2" fontId="5" fillId="0" borderId="0" xfId="78" applyNumberFormat="1" applyFont="1" applyFill="1" applyBorder="1">
      <alignment/>
      <protection/>
    </xf>
    <xf numFmtId="170" fontId="5" fillId="0" borderId="0" xfId="78" applyNumberFormat="1" applyFont="1" applyFill="1" applyBorder="1">
      <alignment/>
      <protection/>
    </xf>
    <xf numFmtId="10" fontId="5" fillId="0" borderId="0" xfId="78" applyNumberFormat="1" applyFont="1" applyFill="1" applyBorder="1">
      <alignment/>
      <protection/>
    </xf>
    <xf numFmtId="174" fontId="5" fillId="0" borderId="0" xfId="78" applyNumberFormat="1" applyFont="1" applyFill="1" applyBorder="1">
      <alignment/>
      <protection/>
    </xf>
    <xf numFmtId="0" fontId="5" fillId="0" borderId="0" xfId="78" applyFont="1" applyFill="1" applyBorder="1" applyAlignment="1">
      <alignment horizontal="left"/>
      <protection/>
    </xf>
    <xf numFmtId="0" fontId="63"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1"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61" fillId="33" borderId="22" xfId="78" applyFont="1" applyFill="1" applyBorder="1" applyAlignment="1" applyProtection="1" quotePrefix="1">
      <alignment horizontal="center" wrapText="1"/>
      <protection/>
    </xf>
    <xf numFmtId="0" fontId="61" fillId="33" borderId="22" xfId="78" applyFont="1" applyFill="1" applyBorder="1" applyAlignment="1" applyProtection="1">
      <alignment horizontal="center" wrapText="1"/>
      <protection/>
    </xf>
    <xf numFmtId="0" fontId="0" fillId="0" borderId="18" xfId="78" applyFont="1" applyFill="1" applyBorder="1" applyProtection="1">
      <alignment/>
      <protection/>
    </xf>
    <xf numFmtId="0" fontId="6" fillId="0" borderId="22" xfId="78" applyFont="1" applyFill="1" applyBorder="1" applyAlignment="1" applyProtection="1">
      <alignment horizontal="center"/>
      <protection/>
    </xf>
    <xf numFmtId="0" fontId="6" fillId="0" borderId="17" xfId="78" applyFont="1" applyFill="1" applyBorder="1" applyAlignment="1" applyProtection="1">
      <alignment horizontal="center"/>
      <protection/>
    </xf>
    <xf numFmtId="1" fontId="5" fillId="0" borderId="22" xfId="78" applyNumberFormat="1" applyFont="1" applyFill="1" applyBorder="1" applyAlignment="1" applyProtection="1">
      <alignment horizontal="right"/>
      <protection/>
    </xf>
    <xf numFmtId="49" fontId="5" fillId="0" borderId="17" xfId="78" applyNumberFormat="1" applyFont="1" applyFill="1" applyBorder="1" applyAlignment="1" applyProtection="1">
      <alignment horizontal="right"/>
      <protection/>
    </xf>
    <xf numFmtId="0" fontId="5" fillId="0" borderId="22" xfId="78" applyFont="1" applyFill="1" applyBorder="1" applyAlignment="1" applyProtection="1">
      <alignment horizontal="right"/>
      <protection/>
    </xf>
    <xf numFmtId="0" fontId="5" fillId="0" borderId="17" xfId="78" applyFont="1" applyFill="1" applyBorder="1" applyAlignment="1" applyProtection="1">
      <alignment horizontal="right"/>
      <protection/>
    </xf>
    <xf numFmtId="0" fontId="5" fillId="0" borderId="17" xfId="78" applyFont="1" applyFill="1" applyBorder="1" applyAlignment="1" applyProtection="1">
      <alignment horizontal="center"/>
      <protection/>
    </xf>
    <xf numFmtId="0" fontId="5" fillId="0" borderId="22" xfId="78" applyFont="1" applyFill="1" applyBorder="1" applyAlignment="1" applyProtection="1">
      <alignment horizontal="center"/>
      <protection/>
    </xf>
    <xf numFmtId="0" fontId="5" fillId="0" borderId="22" xfId="78" applyNumberFormat="1" applyFont="1" applyFill="1" applyBorder="1" applyAlignment="1" applyProtection="1">
      <alignment horizontal="center"/>
      <protection/>
    </xf>
    <xf numFmtId="173" fontId="6" fillId="0" borderId="17" xfId="78" applyNumberFormat="1" applyFont="1" applyFill="1" applyBorder="1" applyAlignment="1" applyProtection="1">
      <alignment horizontal="center"/>
      <protection/>
    </xf>
    <xf numFmtId="173" fontId="6" fillId="0" borderId="22" xfId="78" applyNumberFormat="1" applyFont="1" applyFill="1" applyBorder="1" applyAlignment="1" applyProtection="1">
      <alignment horizontal="center"/>
      <protection/>
    </xf>
    <xf numFmtId="177" fontId="6" fillId="0" borderId="23" xfId="78" applyNumberFormat="1" applyFont="1" applyFill="1" applyBorder="1" applyAlignment="1" applyProtection="1">
      <alignment horizontal="center"/>
      <protection/>
    </xf>
    <xf numFmtId="0" fontId="63" fillId="0" borderId="16" xfId="78" applyFont="1" applyFill="1" applyBorder="1" applyAlignment="1" applyProtection="1">
      <alignment horizontal="center"/>
      <protection/>
    </xf>
    <xf numFmtId="0" fontId="6" fillId="0" borderId="15"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15" xfId="78" applyFont="1" applyFill="1" applyBorder="1" applyAlignment="1" applyProtection="1">
      <alignment horizontal="center"/>
      <protection/>
    </xf>
    <xf numFmtId="168" fontId="6" fillId="0" borderId="15" xfId="42" applyNumberFormat="1" applyFont="1" applyFill="1" applyBorder="1" applyAlignment="1" applyProtection="1">
      <alignment horizontal="right"/>
      <protection/>
    </xf>
    <xf numFmtId="167"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0" fontId="61" fillId="0" borderId="19" xfId="78" applyFont="1" applyFill="1" applyBorder="1" applyAlignment="1" applyProtection="1" quotePrefix="1">
      <alignment horizontal="center" wrapText="1"/>
      <protection/>
    </xf>
    <xf numFmtId="0" fontId="61" fillId="0" borderId="14" xfId="78" applyFont="1" applyFill="1" applyBorder="1" applyAlignment="1" applyProtection="1" quotePrefix="1">
      <alignment horizontal="center" wrapText="1"/>
      <protection/>
    </xf>
    <xf numFmtId="0" fontId="61" fillId="0" borderId="13" xfId="78" applyFont="1" applyFill="1" applyBorder="1" applyAlignment="1" applyProtection="1" quotePrefix="1">
      <alignment horizontal="center" wrapText="1"/>
      <protection/>
    </xf>
    <xf numFmtId="170" fontId="61" fillId="0" borderId="13" xfId="94" applyNumberFormat="1" applyFont="1" applyFill="1" applyBorder="1" applyAlignment="1" applyProtection="1" quotePrefix="1">
      <alignment wrapText="1"/>
      <protection/>
    </xf>
    <xf numFmtId="168" fontId="61" fillId="0" borderId="14" xfId="42" applyNumberFormat="1" applyFont="1" applyFill="1" applyBorder="1" applyAlignment="1" applyProtection="1" quotePrefix="1">
      <alignment horizontal="center" wrapText="1"/>
      <protection/>
    </xf>
    <xf numFmtId="0" fontId="61" fillId="0" borderId="24"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0"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4"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7"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6" fontId="5" fillId="0" borderId="0" xfId="42" applyNumberFormat="1" applyFont="1" applyFill="1" applyBorder="1" applyAlignment="1">
      <alignment horizontal="right"/>
    </xf>
    <xf numFmtId="170"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3" fontId="6" fillId="0" borderId="0" xfId="42" applyNumberFormat="1" applyFont="1" applyFill="1" applyBorder="1" applyAlignment="1">
      <alignment horizontal="center"/>
    </xf>
    <xf numFmtId="173" fontId="6" fillId="0" borderId="0" xfId="78" applyNumberFormat="1" applyFont="1" applyFill="1" applyBorder="1" applyAlignment="1">
      <alignment horizontal="center"/>
      <protection/>
    </xf>
    <xf numFmtId="177" fontId="6" fillId="0" borderId="0" xfId="78" applyNumberFormat="1" applyFont="1" applyFill="1" applyBorder="1" applyAlignment="1">
      <alignment horizontal="center"/>
      <protection/>
    </xf>
    <xf numFmtId="0" fontId="61" fillId="33" borderId="18" xfId="78" applyFont="1" applyFill="1" applyBorder="1" applyAlignment="1" quotePrefix="1">
      <alignment horizontal="center" wrapText="1"/>
      <protection/>
    </xf>
    <xf numFmtId="0" fontId="61" fillId="33" borderId="17" xfId="78" applyFont="1" applyFill="1" applyBorder="1" applyAlignment="1" quotePrefix="1">
      <alignment horizontal="center" wrapText="1"/>
      <protection/>
    </xf>
    <xf numFmtId="0" fontId="61" fillId="33" borderId="23" xfId="78" applyFont="1" applyFill="1" applyBorder="1" applyAlignment="1" quotePrefix="1">
      <alignment horizontal="center" wrapText="1"/>
      <protection/>
    </xf>
    <xf numFmtId="0" fontId="61" fillId="33" borderId="19" xfId="78" applyFont="1" applyFill="1" applyBorder="1" applyAlignment="1" quotePrefix="1">
      <alignment horizontal="center" wrapText="1"/>
      <protection/>
    </xf>
    <xf numFmtId="0" fontId="61" fillId="33" borderId="14" xfId="78" applyFont="1" applyFill="1" applyBorder="1" applyAlignment="1" quotePrefix="1">
      <alignment horizontal="center" wrapText="1"/>
      <protection/>
    </xf>
    <xf numFmtId="0" fontId="61" fillId="33" borderId="13" xfId="78" applyFont="1" applyFill="1" applyBorder="1" applyAlignment="1" quotePrefix="1">
      <alignment horizontal="center" wrapText="1"/>
      <protection/>
    </xf>
    <xf numFmtId="0" fontId="61" fillId="33" borderId="24" xfId="78" applyFont="1" applyFill="1" applyBorder="1" applyAlignment="1" quotePrefix="1">
      <alignment horizontal="center" wrapText="1"/>
      <protection/>
    </xf>
    <xf numFmtId="0" fontId="6" fillId="0" borderId="25" xfId="78" applyFont="1" applyFill="1" applyBorder="1" applyAlignment="1">
      <alignment horizontal="center"/>
      <protection/>
    </xf>
    <xf numFmtId="0" fontId="63" fillId="0" borderId="16" xfId="78" applyFont="1" applyFill="1" applyBorder="1">
      <alignment/>
      <protection/>
    </xf>
    <xf numFmtId="10" fontId="6" fillId="0" borderId="0" xfId="78" applyNumberFormat="1" applyFont="1" applyFill="1" applyBorder="1" applyAlignment="1">
      <alignment horizontal="right"/>
      <protection/>
    </xf>
    <xf numFmtId="10" fontId="6" fillId="0" borderId="15" xfId="78" applyNumberFormat="1" applyFont="1" applyFill="1" applyBorder="1" applyAlignment="1">
      <alignment horizontal="right"/>
      <protection/>
    </xf>
    <xf numFmtId="10" fontId="6" fillId="0" borderId="25"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79" fontId="5" fillId="0" borderId="0" xfId="42" applyNumberFormat="1" applyFont="1" applyFill="1" applyBorder="1" applyAlignment="1">
      <alignment horizontal="right"/>
    </xf>
    <xf numFmtId="0" fontId="63" fillId="0" borderId="16" xfId="78" applyFont="1" applyFill="1" applyBorder="1" applyAlignment="1">
      <alignment horizontal="center" vertical="center"/>
      <protection/>
    </xf>
    <xf numFmtId="168" fontId="61" fillId="0" borderId="15" xfId="42" applyNumberFormat="1" applyFont="1" applyFill="1" applyBorder="1" applyAlignment="1">
      <alignment horizontal="right" wrapText="1"/>
    </xf>
    <xf numFmtId="10" fontId="61" fillId="0" borderId="0" xfId="78" applyNumberFormat="1" applyFont="1" applyFill="1" applyBorder="1" applyAlignment="1">
      <alignment horizontal="right" wrapText="1"/>
      <protection/>
    </xf>
    <xf numFmtId="0" fontId="61" fillId="0" borderId="15" xfId="78" applyFont="1" applyFill="1" applyBorder="1" applyAlignment="1">
      <alignment horizontal="right" wrapText="1"/>
      <protection/>
    </xf>
    <xf numFmtId="0" fontId="61" fillId="0" borderId="25" xfId="78" applyFont="1" applyFill="1" applyBorder="1" applyAlignment="1">
      <alignment horizontal="right" wrapText="1"/>
      <protection/>
    </xf>
    <xf numFmtId="2" fontId="61" fillId="0" borderId="0" xfId="78" applyNumberFormat="1" applyFont="1" applyFill="1" applyBorder="1" applyAlignment="1">
      <alignment horizontal="center" wrapText="1"/>
      <protection/>
    </xf>
    <xf numFmtId="0" fontId="61" fillId="0" borderId="0" xfId="78" applyFont="1" applyFill="1" applyBorder="1" applyAlignment="1">
      <alignment horizontal="center" wrapText="1"/>
      <protection/>
    </xf>
    <xf numFmtId="168" fontId="6" fillId="0" borderId="22" xfId="42" applyNumberFormat="1" applyFont="1" applyFill="1" applyBorder="1" applyAlignment="1">
      <alignment horizontal="right"/>
    </xf>
    <xf numFmtId="9" fontId="6" fillId="0" borderId="23" xfId="78" applyNumberFormat="1" applyFont="1" applyFill="1" applyBorder="1" applyAlignment="1">
      <alignment horizontal="right"/>
      <protection/>
    </xf>
    <xf numFmtId="0" fontId="6" fillId="0" borderId="15" xfId="78" applyFont="1" applyFill="1" applyBorder="1" applyAlignment="1">
      <alignment horizontal="right"/>
      <protection/>
    </xf>
    <xf numFmtId="0" fontId="6" fillId="0" borderId="25" xfId="78" applyFont="1" applyFill="1" applyBorder="1" applyAlignment="1">
      <alignment horizontal="right"/>
      <protection/>
    </xf>
    <xf numFmtId="0" fontId="6" fillId="0" borderId="14" xfId="78" applyFont="1" applyFill="1" applyBorder="1" applyAlignment="1">
      <alignment horizontal="right"/>
      <protection/>
    </xf>
    <xf numFmtId="0" fontId="6" fillId="0" borderId="24" xfId="78" applyFont="1" applyFill="1" applyBorder="1" applyAlignment="1">
      <alignment horizontal="right"/>
      <protection/>
    </xf>
    <xf numFmtId="167" fontId="5" fillId="0" borderId="0" xfId="42" applyNumberFormat="1" applyFont="1" applyFill="1" applyBorder="1" applyAlignment="1">
      <alignment horizontal="center"/>
    </xf>
    <xf numFmtId="0" fontId="63" fillId="0" borderId="18" xfId="78" applyFont="1" applyFill="1" applyBorder="1">
      <alignment/>
      <protection/>
    </xf>
    <xf numFmtId="0" fontId="6" fillId="0" borderId="22" xfId="78" applyFont="1" applyFill="1" applyBorder="1" applyAlignment="1">
      <alignment horizontal="right"/>
      <protection/>
    </xf>
    <xf numFmtId="0" fontId="6" fillId="0" borderId="17" xfId="78" applyFont="1" applyFill="1" applyBorder="1" applyAlignment="1">
      <alignment horizontal="right"/>
      <protection/>
    </xf>
    <xf numFmtId="0" fontId="6" fillId="0" borderId="23" xfId="78" applyFont="1" applyFill="1" applyBorder="1" applyAlignment="1">
      <alignment horizontal="right"/>
      <protection/>
    </xf>
    <xf numFmtId="0" fontId="0" fillId="0" borderId="19" xfId="78" applyFont="1" applyFill="1" applyBorder="1">
      <alignment/>
      <protection/>
    </xf>
    <xf numFmtId="0" fontId="5" fillId="0" borderId="14" xfId="78" applyFont="1" applyFill="1" applyBorder="1">
      <alignment/>
      <protection/>
    </xf>
    <xf numFmtId="0" fontId="5" fillId="0" borderId="24" xfId="78" applyFont="1" applyFill="1" applyBorder="1">
      <alignment/>
      <protection/>
    </xf>
    <xf numFmtId="0" fontId="63" fillId="0" borderId="22" xfId="78" applyFont="1" applyFill="1" applyBorder="1">
      <alignment/>
      <protection/>
    </xf>
    <xf numFmtId="178" fontId="63" fillId="0" borderId="14" xfId="78" applyNumberFormat="1" applyFont="1" applyFill="1" applyBorder="1">
      <alignment/>
      <protection/>
    </xf>
    <xf numFmtId="164" fontId="6" fillId="0" borderId="13"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1" fontId="6" fillId="0" borderId="22" xfId="77" applyNumberFormat="1" applyFont="1" applyFill="1" applyBorder="1" applyAlignment="1">
      <alignment horizontal="center"/>
      <protection/>
    </xf>
    <xf numFmtId="171" fontId="6" fillId="0" borderId="15" xfId="77" applyNumberFormat="1" applyFont="1" applyFill="1" applyBorder="1" applyAlignment="1">
      <alignment horizontal="center"/>
      <protection/>
    </xf>
    <xf numFmtId="0" fontId="6" fillId="0" borderId="19" xfId="77" applyFont="1" applyFill="1" applyBorder="1" applyAlignment="1">
      <alignment horizontal="left"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1" fillId="33" borderId="22" xfId="77" applyNumberFormat="1" applyFont="1" applyFill="1" applyBorder="1" applyAlignment="1">
      <alignment horizontal="right"/>
      <protection/>
    </xf>
    <xf numFmtId="0" fontId="61" fillId="33" borderId="19" xfId="77" applyFont="1" applyFill="1" applyBorder="1" applyAlignment="1">
      <alignment horizontal="left"/>
      <protection/>
    </xf>
    <xf numFmtId="164" fontId="61" fillId="33" borderId="14" xfId="77" applyNumberFormat="1" applyFont="1" applyFill="1" applyBorder="1" applyAlignment="1">
      <alignment horizontal="right"/>
      <protection/>
    </xf>
    <xf numFmtId="0" fontId="0" fillId="0" borderId="14" xfId="77" applyFont="1" applyBorder="1">
      <alignment/>
      <protection/>
    </xf>
    <xf numFmtId="164" fontId="6" fillId="0" borderId="15" xfId="77" applyNumberFormat="1" applyFont="1" applyFill="1" applyBorder="1" applyAlignment="1">
      <alignment horizontal="right"/>
      <protection/>
    </xf>
    <xf numFmtId="164" fontId="6" fillId="0" borderId="14" xfId="77" applyNumberFormat="1" applyFont="1" applyFill="1" applyBorder="1" applyAlignment="1">
      <alignment horizontal="right"/>
      <protection/>
    </xf>
    <xf numFmtId="0" fontId="5" fillId="0" borderId="0" xfId="77" applyFont="1" applyFill="1">
      <alignment/>
      <protection/>
    </xf>
    <xf numFmtId="0" fontId="61" fillId="33" borderId="22" xfId="77" applyFont="1" applyFill="1" applyBorder="1" applyAlignment="1">
      <alignment horizontal="left"/>
      <protection/>
    </xf>
    <xf numFmtId="0" fontId="61" fillId="33" borderId="14" xfId="77" applyFont="1" applyFill="1" applyBorder="1" applyAlignment="1">
      <alignment horizontal="left"/>
      <protection/>
    </xf>
    <xf numFmtId="0" fontId="6" fillId="0" borderId="22"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3" fillId="0" borderId="13" xfId="77" applyFont="1" applyBorder="1">
      <alignment/>
      <protection/>
    </xf>
    <xf numFmtId="0" fontId="0" fillId="0" borderId="13" xfId="77" applyFont="1" applyBorder="1">
      <alignment/>
      <protection/>
    </xf>
    <xf numFmtId="0" fontId="0" fillId="0" borderId="0" xfId="77" applyFont="1" applyAlignment="1">
      <alignment horizontal="center"/>
      <protection/>
    </xf>
    <xf numFmtId="0" fontId="64" fillId="0" borderId="0" xfId="77" applyFont="1">
      <alignment/>
      <protection/>
    </xf>
    <xf numFmtId="0" fontId="61" fillId="33" borderId="22" xfId="71" applyFont="1" applyFill="1" applyBorder="1" applyAlignment="1">
      <alignment horizontal="center"/>
      <protection/>
    </xf>
    <xf numFmtId="0" fontId="61" fillId="33" borderId="23" xfId="71" applyFont="1" applyFill="1" applyBorder="1" applyAlignment="1">
      <alignment horizontal="center"/>
      <protection/>
    </xf>
    <xf numFmtId="4" fontId="61" fillId="33" borderId="22" xfId="71" applyNumberFormat="1" applyFont="1" applyFill="1" applyBorder="1" applyAlignment="1">
      <alignment horizontal="center"/>
      <protection/>
    </xf>
    <xf numFmtId="4" fontId="61" fillId="33" borderId="23" xfId="71" applyNumberFormat="1" applyFont="1" applyFill="1" applyBorder="1" applyAlignment="1">
      <alignment horizontal="center"/>
      <protection/>
    </xf>
    <xf numFmtId="0" fontId="19" fillId="0" borderId="22" xfId="71" applyFont="1" applyFill="1" applyBorder="1" applyAlignment="1">
      <alignment horizontal="left"/>
      <protection/>
    </xf>
    <xf numFmtId="0" fontId="63" fillId="0" borderId="15" xfId="77" applyFont="1" applyBorder="1" applyAlignment="1">
      <alignment horizontal="left"/>
      <protection/>
    </xf>
    <xf numFmtId="167" fontId="63" fillId="0" borderId="15" xfId="37" applyFont="1" applyBorder="1" applyAlignment="1">
      <alignment horizontal="center"/>
    </xf>
    <xf numFmtId="0" fontId="63" fillId="0" borderId="25" xfId="77" applyFont="1" applyBorder="1" applyAlignment="1">
      <alignment horizontal="left"/>
      <protection/>
    </xf>
    <xf numFmtId="10" fontId="63" fillId="0" borderId="15" xfId="86" applyNumberFormat="1" applyFont="1" applyBorder="1" applyAlignment="1">
      <alignment horizontal="center" vertical="center"/>
    </xf>
    <xf numFmtId="10" fontId="63" fillId="0" borderId="15" xfId="86" applyNumberFormat="1" applyFont="1" applyBorder="1" applyAlignment="1">
      <alignment horizontal="center"/>
    </xf>
    <xf numFmtId="175" fontId="63" fillId="0" borderId="15" xfId="37" applyNumberFormat="1" applyFont="1" applyBorder="1" applyAlignment="1">
      <alignment horizontal="center"/>
    </xf>
    <xf numFmtId="167" fontId="63" fillId="0" borderId="15" xfId="37" applyFont="1" applyBorder="1" applyAlignment="1">
      <alignment/>
    </xf>
    <xf numFmtId="175" fontId="63" fillId="0" borderId="15" xfId="37" applyNumberFormat="1" applyFont="1" applyBorder="1" applyAlignment="1">
      <alignment/>
    </xf>
    <xf numFmtId="0" fontId="63" fillId="0" borderId="14" xfId="77" applyFont="1" applyBorder="1" applyAlignment="1">
      <alignment horizontal="left"/>
      <protection/>
    </xf>
    <xf numFmtId="0" fontId="63" fillId="0" borderId="14" xfId="77" applyFont="1" applyBorder="1" applyAlignment="1">
      <alignment horizontal="center"/>
      <protection/>
    </xf>
    <xf numFmtId="0" fontId="63" fillId="0" borderId="24" xfId="77" applyFont="1" applyBorder="1" applyAlignment="1">
      <alignment horizontal="left"/>
      <protection/>
    </xf>
    <xf numFmtId="10" fontId="63" fillId="0" borderId="14" xfId="86" applyNumberFormat="1" applyFont="1" applyBorder="1" applyAlignment="1">
      <alignment horizontal="center" vertical="center"/>
    </xf>
    <xf numFmtId="10" fontId="63" fillId="0" borderId="14" xfId="86" applyNumberFormat="1" applyFont="1" applyBorder="1" applyAlignment="1">
      <alignment horizontal="center"/>
    </xf>
    <xf numFmtId="175" fontId="63" fillId="0" borderId="14" xfId="37" applyNumberFormat="1" applyFont="1" applyBorder="1" applyAlignment="1">
      <alignment/>
    </xf>
    <xf numFmtId="0" fontId="0" fillId="0" borderId="0" xfId="77" applyFont="1" applyBorder="1" applyAlignment="1">
      <alignment horizontal="left"/>
      <protection/>
    </xf>
    <xf numFmtId="0" fontId="0" fillId="0" borderId="0" xfId="77" applyFont="1" applyBorder="1" applyAlignment="1">
      <alignment horizontal="center"/>
      <protection/>
    </xf>
    <xf numFmtId="167" fontId="0" fillId="0" borderId="0" xfId="37" applyFont="1" applyBorder="1" applyAlignment="1">
      <alignment/>
    </xf>
    <xf numFmtId="10" fontId="63" fillId="0" borderId="0" xfId="86" applyNumberFormat="1" applyFont="1" applyBorder="1" applyAlignment="1">
      <alignment horizontal="center" vertical="center"/>
    </xf>
    <xf numFmtId="10" fontId="63" fillId="0" borderId="0" xfId="86" applyNumberFormat="1" applyFont="1" applyBorder="1" applyAlignment="1">
      <alignment horizontal="center"/>
    </xf>
    <xf numFmtId="175" fontId="63" fillId="0" borderId="0" xfId="37" applyNumberFormat="1" applyFont="1" applyBorder="1" applyAlignment="1">
      <alignment/>
    </xf>
    <xf numFmtId="167" fontId="63" fillId="0" borderId="0" xfId="37" applyFont="1" applyBorder="1" applyAlignment="1">
      <alignment/>
    </xf>
    <xf numFmtId="0" fontId="63" fillId="0" borderId="0" xfId="77" applyFont="1" applyBorder="1" applyAlignment="1">
      <alignment horizontal="left"/>
      <protection/>
    </xf>
    <xf numFmtId="0" fontId="5" fillId="0" borderId="0" xfId="0" applyFont="1" applyAlignment="1">
      <alignment horizontal="center"/>
    </xf>
    <xf numFmtId="0" fontId="19" fillId="0" borderId="0" xfId="0" applyFont="1" applyAlignment="1">
      <alignment/>
    </xf>
    <xf numFmtId="0" fontId="63" fillId="0" borderId="15" xfId="78" applyFont="1" applyFill="1" applyBorder="1">
      <alignment/>
      <protection/>
    </xf>
    <xf numFmtId="0" fontId="63" fillId="0" borderId="14" xfId="78" applyFont="1" applyFill="1" applyBorder="1">
      <alignment/>
      <protection/>
    </xf>
    <xf numFmtId="0" fontId="19" fillId="0" borderId="13" xfId="0" applyFont="1" applyBorder="1" applyAlignment="1">
      <alignment/>
    </xf>
    <xf numFmtId="0" fontId="25" fillId="37" borderId="20" xfId="71" applyFont="1" applyFill="1" applyBorder="1" applyAlignment="1">
      <alignment horizontal="center"/>
      <protection/>
    </xf>
    <xf numFmtId="4" fontId="25" fillId="37" borderId="20" xfId="71" applyNumberFormat="1" applyFont="1" applyFill="1" applyBorder="1" applyAlignment="1">
      <alignment horizontal="center"/>
      <protection/>
    </xf>
    <xf numFmtId="4" fontId="25" fillId="37" borderId="29" xfId="71" applyNumberFormat="1" applyFont="1" applyFill="1" applyBorder="1" applyAlignment="1">
      <alignment horizontal="center"/>
      <protection/>
    </xf>
    <xf numFmtId="0" fontId="25" fillId="0" borderId="31" xfId="71" applyFont="1" applyFill="1" applyBorder="1" applyAlignment="1">
      <alignment horizontal="center"/>
      <protection/>
    </xf>
    <xf numFmtId="4" fontId="25" fillId="0" borderId="20" xfId="71" applyNumberFormat="1" applyFont="1" applyFill="1" applyBorder="1" applyAlignment="1">
      <alignment horizontal="center"/>
      <protection/>
    </xf>
    <xf numFmtId="4" fontId="25" fillId="0" borderId="29" xfId="71" applyNumberFormat="1" applyFont="1" applyFill="1" applyBorder="1" applyAlignment="1">
      <alignment horizontal="center"/>
      <protection/>
    </xf>
    <xf numFmtId="168" fontId="6" fillId="0" borderId="22" xfId="38" applyNumberFormat="1" applyFont="1" applyFill="1" applyBorder="1" applyAlignment="1">
      <alignment horizontal="right"/>
    </xf>
    <xf numFmtId="168" fontId="6" fillId="0" borderId="25" xfId="39" applyNumberFormat="1" applyFont="1" applyFill="1" applyBorder="1" applyAlignment="1" quotePrefix="1">
      <alignment horizontal="right"/>
    </xf>
    <xf numFmtId="168" fontId="6" fillId="0" borderId="15" xfId="39" applyNumberFormat="1" applyFont="1" applyFill="1" applyBorder="1" applyAlignment="1" quotePrefix="1">
      <alignment horizontal="right"/>
    </xf>
    <xf numFmtId="168" fontId="6" fillId="0" borderId="16" xfId="39"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10" fontId="6" fillId="0" borderId="22" xfId="96" applyNumberFormat="1" applyFont="1" applyFill="1" applyBorder="1" applyAlignment="1" quotePrefix="1">
      <alignment horizontal="right"/>
    </xf>
    <xf numFmtId="10" fontId="6" fillId="0" borderId="16" xfId="96" applyNumberFormat="1" applyFont="1" applyFill="1" applyBorder="1" applyAlignment="1" quotePrefix="1">
      <alignment horizontal="right"/>
    </xf>
    <xf numFmtId="10" fontId="6" fillId="0" borderId="15"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14" xfId="96" applyNumberFormat="1" applyFont="1" applyFill="1" applyBorder="1" applyAlignment="1" quotePrefix="1">
      <alignment horizontal="right"/>
    </xf>
    <xf numFmtId="168" fontId="6" fillId="0" borderId="29" xfId="39" applyNumberFormat="1" applyFont="1" applyFill="1" applyBorder="1" applyAlignment="1" quotePrefix="1">
      <alignment horizontal="right"/>
    </xf>
    <xf numFmtId="180" fontId="6" fillId="0" borderId="25" xfId="41" applyNumberFormat="1" applyFont="1" applyFill="1" applyBorder="1" applyAlignment="1" quotePrefix="1">
      <alignment horizontal="right"/>
    </xf>
    <xf numFmtId="167" fontId="6" fillId="0" borderId="25" xfId="41" applyNumberFormat="1" applyFont="1" applyFill="1" applyBorder="1" applyAlignment="1" quotePrefix="1">
      <alignment horizontal="left"/>
    </xf>
    <xf numFmtId="167" fontId="6" fillId="0" borderId="15" xfId="41" applyNumberFormat="1" applyFont="1" applyFill="1" applyBorder="1" applyAlignment="1" quotePrefix="1">
      <alignment horizontal="left"/>
    </xf>
    <xf numFmtId="167" fontId="6" fillId="0" borderId="23" xfId="44" applyFont="1" applyFill="1" applyBorder="1" applyAlignment="1">
      <alignment horizontal="left"/>
    </xf>
    <xf numFmtId="10" fontId="6" fillId="0" borderId="23" xfId="88" applyNumberFormat="1" applyFont="1" applyFill="1" applyBorder="1" applyAlignment="1">
      <alignment horizontal="right"/>
    </xf>
    <xf numFmtId="167" fontId="6" fillId="0" borderId="22" xfId="37" applyFont="1" applyFill="1" applyBorder="1" applyAlignment="1">
      <alignment horizontal="left"/>
    </xf>
    <xf numFmtId="167" fontId="6" fillId="0" borderId="25" xfId="44" applyFont="1" applyFill="1" applyBorder="1" applyAlignment="1">
      <alignment horizontal="left"/>
    </xf>
    <xf numFmtId="10" fontId="6" fillId="0" borderId="25" xfId="88" applyNumberFormat="1" applyFont="1" applyFill="1" applyBorder="1" applyAlignment="1">
      <alignment horizontal="right"/>
    </xf>
    <xf numFmtId="167" fontId="6" fillId="0" borderId="15" xfId="37" applyFont="1" applyFill="1" applyBorder="1" applyAlignment="1">
      <alignment horizontal="left"/>
    </xf>
    <xf numFmtId="167" fontId="6" fillId="0" borderId="24" xfId="44" applyFont="1" applyFill="1" applyBorder="1" applyAlignment="1">
      <alignment horizontal="left"/>
    </xf>
    <xf numFmtId="10" fontId="6" fillId="0" borderId="24" xfId="88" applyNumberFormat="1" applyFont="1" applyFill="1" applyBorder="1" applyAlignment="1">
      <alignment horizontal="right"/>
    </xf>
    <xf numFmtId="172" fontId="6" fillId="0" borderId="14" xfId="41" applyNumberFormat="1" applyFont="1" applyFill="1" applyBorder="1" applyAlignment="1">
      <alignment horizontal="left"/>
    </xf>
    <xf numFmtId="9" fontId="6" fillId="0" borderId="20" xfId="95" applyNumberFormat="1" applyFont="1" applyFill="1" applyBorder="1" applyAlignment="1" quotePrefix="1">
      <alignment horizontal="right"/>
    </xf>
    <xf numFmtId="172" fontId="6" fillId="0" borderId="19" xfId="41" applyNumberFormat="1" applyFont="1" applyFill="1" applyBorder="1" applyAlignment="1">
      <alignment horizontal="left"/>
    </xf>
    <xf numFmtId="9" fontId="6" fillId="0" borderId="14" xfId="95" applyNumberFormat="1" applyFont="1" applyFill="1" applyBorder="1" applyAlignment="1" quotePrefix="1">
      <alignment horizontal="right"/>
    </xf>
    <xf numFmtId="10" fontId="6" fillId="0" borderId="23" xfId="95" applyNumberFormat="1" applyFont="1" applyFill="1" applyBorder="1" applyAlignment="1">
      <alignment horizontal="right"/>
    </xf>
    <xf numFmtId="172" fontId="6" fillId="0" borderId="17" xfId="41" applyNumberFormat="1" applyFont="1" applyFill="1" applyBorder="1" applyAlignment="1">
      <alignment horizontal="right"/>
    </xf>
    <xf numFmtId="10" fontId="6" fillId="0" borderId="22" xfId="95" applyNumberFormat="1" applyFont="1" applyFill="1" applyBorder="1" applyAlignment="1">
      <alignment horizontal="right"/>
    </xf>
    <xf numFmtId="10" fontId="6" fillId="0" borderId="25" xfId="95" applyNumberFormat="1" applyFont="1" applyFill="1" applyBorder="1" applyAlignment="1">
      <alignment horizontal="right"/>
    </xf>
    <xf numFmtId="172" fontId="6" fillId="0" borderId="0" xfId="41" applyNumberFormat="1" applyFont="1" applyFill="1" applyBorder="1" applyAlignment="1">
      <alignment horizontal="right"/>
    </xf>
    <xf numFmtId="10" fontId="6" fillId="0" borderId="15" xfId="95" applyNumberFormat="1" applyFont="1" applyFill="1" applyBorder="1" applyAlignment="1">
      <alignment horizontal="right"/>
    </xf>
    <xf numFmtId="168" fontId="6" fillId="0" borderId="14" xfId="41" applyNumberFormat="1" applyFont="1" applyFill="1" applyBorder="1" applyAlignment="1">
      <alignment horizontal="right"/>
    </xf>
    <xf numFmtId="10" fontId="6" fillId="0" borderId="24" xfId="95" applyNumberFormat="1" applyFont="1" applyFill="1" applyBorder="1" applyAlignment="1">
      <alignment horizontal="right"/>
    </xf>
    <xf numFmtId="10" fontId="6" fillId="0" borderId="14" xfId="95" applyNumberFormat="1" applyFont="1" applyFill="1" applyBorder="1" applyAlignment="1">
      <alignment horizontal="right"/>
    </xf>
    <xf numFmtId="168" fontId="63" fillId="0" borderId="19" xfId="41" applyNumberFormat="1" applyFont="1" applyBorder="1" applyAlignment="1">
      <alignment/>
    </xf>
    <xf numFmtId="9" fontId="63" fillId="0" borderId="14" xfId="77" applyNumberFormat="1" applyFont="1" applyBorder="1">
      <alignment/>
      <protection/>
    </xf>
    <xf numFmtId="168" fontId="63" fillId="0" borderId="20" xfId="41" applyNumberFormat="1" applyFont="1" applyBorder="1" applyAlignment="1">
      <alignment/>
    </xf>
    <xf numFmtId="172" fontId="6" fillId="0" borderId="23" xfId="41" applyNumberFormat="1" applyFont="1" applyFill="1" applyBorder="1" applyAlignment="1">
      <alignment horizontal="right"/>
    </xf>
    <xf numFmtId="172" fontId="6" fillId="0" borderId="22" xfId="41" applyNumberFormat="1" applyFont="1" applyFill="1" applyBorder="1" applyAlignment="1">
      <alignment horizontal="right"/>
    </xf>
    <xf numFmtId="172" fontId="6" fillId="0" borderId="25" xfId="41" applyNumberFormat="1" applyFont="1" applyFill="1" applyBorder="1" applyAlignment="1">
      <alignment horizontal="right"/>
    </xf>
    <xf numFmtId="172" fontId="6" fillId="0" borderId="15" xfId="41" applyNumberFormat="1" applyFont="1" applyFill="1" applyBorder="1" applyAlignment="1">
      <alignment horizontal="right"/>
    </xf>
    <xf numFmtId="172" fontId="6" fillId="0" borderId="24" xfId="41" applyNumberFormat="1" applyFont="1" applyFill="1" applyBorder="1" applyAlignment="1">
      <alignment horizontal="right"/>
    </xf>
    <xf numFmtId="172" fontId="6" fillId="0" borderId="14" xfId="41" applyNumberFormat="1" applyFont="1" applyFill="1" applyBorder="1" applyAlignment="1">
      <alignment horizontal="right"/>
    </xf>
    <xf numFmtId="9" fontId="63" fillId="0" borderId="20" xfId="77" applyNumberFormat="1" applyFont="1" applyBorder="1">
      <alignment/>
      <protection/>
    </xf>
    <xf numFmtId="167" fontId="6" fillId="0" borderId="18" xfId="42" applyFont="1" applyFill="1" applyBorder="1" applyAlignment="1">
      <alignment/>
    </xf>
    <xf numFmtId="10" fontId="6" fillId="0" borderId="18" xfId="87" applyNumberFormat="1" applyFont="1" applyFill="1" applyBorder="1" applyAlignment="1">
      <alignment/>
    </xf>
    <xf numFmtId="10" fontId="6" fillId="0" borderId="22" xfId="87" applyNumberFormat="1" applyFont="1" applyFill="1" applyBorder="1" applyAlignment="1">
      <alignment/>
    </xf>
    <xf numFmtId="167" fontId="6" fillId="0" borderId="16" xfId="42" applyFont="1" applyFill="1" applyBorder="1" applyAlignment="1">
      <alignment/>
    </xf>
    <xf numFmtId="10" fontId="6" fillId="0" borderId="16" xfId="87" applyNumberFormat="1" applyFont="1" applyFill="1" applyBorder="1" applyAlignment="1">
      <alignment/>
    </xf>
    <xf numFmtId="10" fontId="6" fillId="0" borderId="15" xfId="87" applyNumberFormat="1" applyFont="1" applyFill="1" applyBorder="1" applyAlignment="1">
      <alignment/>
    </xf>
    <xf numFmtId="167" fontId="6" fillId="0" borderId="19" xfId="42" applyFont="1" applyFill="1" applyBorder="1" applyAlignment="1">
      <alignment/>
    </xf>
    <xf numFmtId="10" fontId="6" fillId="0" borderId="19" xfId="87" applyNumberFormat="1" applyFont="1" applyFill="1" applyBorder="1" applyAlignment="1">
      <alignment/>
    </xf>
    <xf numFmtId="10" fontId="6" fillId="0" borderId="14" xfId="87" applyNumberFormat="1" applyFont="1" applyFill="1" applyBorder="1" applyAlignment="1">
      <alignment/>
    </xf>
    <xf numFmtId="167" fontId="0" fillId="0" borderId="0" xfId="37" applyFont="1" applyAlignment="1">
      <alignment/>
    </xf>
    <xf numFmtId="167" fontId="6" fillId="0" borderId="25" xfId="41" applyNumberFormat="1" applyFont="1" applyFill="1" applyBorder="1" applyAlignment="1">
      <alignment horizontal="center"/>
    </xf>
    <xf numFmtId="10" fontId="6" fillId="0" borderId="15" xfId="95" applyNumberFormat="1" applyFont="1" applyFill="1" applyBorder="1" applyAlignment="1" quotePrefix="1">
      <alignment/>
    </xf>
    <xf numFmtId="168" fontId="6" fillId="0" borderId="16" xfId="77" applyNumberFormat="1" applyFont="1" applyFill="1" applyBorder="1" applyAlignment="1">
      <alignment horizontal="center"/>
      <protection/>
    </xf>
    <xf numFmtId="172" fontId="6" fillId="0" borderId="18" xfId="41" applyNumberFormat="1" applyFont="1" applyFill="1" applyBorder="1" applyAlignment="1" quotePrefix="1">
      <alignment/>
    </xf>
    <xf numFmtId="10" fontId="6" fillId="0" borderId="18" xfId="95" applyNumberFormat="1" applyFont="1" applyFill="1" applyBorder="1" applyAlignment="1" quotePrefix="1">
      <alignment/>
    </xf>
    <xf numFmtId="172" fontId="6" fillId="0" borderId="22" xfId="41" applyNumberFormat="1" applyFont="1" applyFill="1" applyBorder="1" applyAlignment="1" quotePrefix="1">
      <alignment/>
    </xf>
    <xf numFmtId="10" fontId="6" fillId="0" borderId="23" xfId="95" applyNumberFormat="1" applyFont="1" applyFill="1" applyBorder="1" applyAlignment="1" quotePrefix="1">
      <alignment/>
    </xf>
    <xf numFmtId="172" fontId="6" fillId="0" borderId="16" xfId="41" applyNumberFormat="1" applyFont="1" applyFill="1" applyBorder="1" applyAlignment="1" quotePrefix="1">
      <alignment/>
    </xf>
    <xf numFmtId="10" fontId="6" fillId="0" borderId="16" xfId="95" applyNumberFormat="1" applyFont="1" applyFill="1" applyBorder="1" applyAlignment="1" quotePrefix="1">
      <alignment/>
    </xf>
    <xf numFmtId="172" fontId="6" fillId="0" borderId="15" xfId="41" applyNumberFormat="1" applyFont="1" applyFill="1" applyBorder="1" applyAlignment="1" quotePrefix="1">
      <alignment/>
    </xf>
    <xf numFmtId="10" fontId="6" fillId="0" borderId="25" xfId="95" applyNumberFormat="1" applyFont="1" applyFill="1" applyBorder="1" applyAlignment="1" quotePrefix="1">
      <alignment/>
    </xf>
    <xf numFmtId="172"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4" xfId="41" applyNumberFormat="1" applyFont="1" applyFill="1" applyBorder="1" applyAlignment="1" quotePrefix="1">
      <alignment/>
    </xf>
    <xf numFmtId="168" fontId="6" fillId="0" borderId="20" xfId="41" applyNumberFormat="1" applyFont="1" applyFill="1" applyBorder="1" applyAlignment="1" quotePrefix="1">
      <alignment/>
    </xf>
    <xf numFmtId="9" fontId="6" fillId="0" borderId="14" xfId="95" applyNumberFormat="1" applyFont="1" applyFill="1" applyBorder="1" applyAlignment="1" quotePrefix="1">
      <alignment/>
    </xf>
    <xf numFmtId="168" fontId="6" fillId="0" borderId="14" xfId="41" applyNumberFormat="1" applyFont="1" applyFill="1" applyBorder="1" applyAlignment="1" quotePrefix="1">
      <alignment/>
    </xf>
    <xf numFmtId="9" fontId="6" fillId="0" borderId="20" xfId="95" applyNumberFormat="1" applyFont="1" applyFill="1" applyBorder="1" applyAlignment="1" quotePrefix="1">
      <alignment/>
    </xf>
    <xf numFmtId="10" fontId="6" fillId="0" borderId="22" xfId="95" applyNumberFormat="1" applyFont="1" applyFill="1" applyBorder="1" applyAlignment="1" quotePrefix="1">
      <alignment/>
    </xf>
    <xf numFmtId="168" fontId="6" fillId="0" borderId="18" xfId="52" applyNumberFormat="1" applyFont="1" applyFill="1" applyBorder="1" applyAlignment="1">
      <alignment/>
    </xf>
    <xf numFmtId="10" fontId="6" fillId="0" borderId="18" xfId="91" applyNumberFormat="1" applyFont="1" applyFill="1" applyBorder="1" applyAlignment="1">
      <alignment/>
    </xf>
    <xf numFmtId="166" fontId="6" fillId="0" borderId="18" xfId="52" applyFont="1" applyFill="1" applyBorder="1" applyAlignment="1">
      <alignment/>
    </xf>
    <xf numFmtId="10" fontId="6" fillId="0" borderId="22" xfId="91" applyNumberFormat="1" applyFont="1" applyFill="1" applyBorder="1" applyAlignment="1">
      <alignment/>
    </xf>
    <xf numFmtId="168" fontId="6" fillId="0" borderId="16" xfId="52" applyNumberFormat="1" applyFont="1" applyFill="1" applyBorder="1" applyAlignment="1">
      <alignment/>
    </xf>
    <xf numFmtId="10" fontId="6" fillId="0" borderId="16" xfId="91" applyNumberFormat="1" applyFont="1" applyFill="1" applyBorder="1" applyAlignment="1">
      <alignment/>
    </xf>
    <xf numFmtId="166" fontId="6" fillId="0" borderId="16" xfId="52" applyFont="1" applyFill="1" applyBorder="1" applyAlignment="1">
      <alignment/>
    </xf>
    <xf numFmtId="10" fontId="6" fillId="0" borderId="15" xfId="91" applyNumberFormat="1" applyFont="1" applyFill="1" applyBorder="1" applyAlignment="1">
      <alignment/>
    </xf>
    <xf numFmtId="10" fontId="6" fillId="0" borderId="14" xfId="95" applyNumberFormat="1" applyFont="1" applyFill="1" applyBorder="1" applyAlignment="1" quotePrefix="1">
      <alignment/>
    </xf>
    <xf numFmtId="172" fontId="6" fillId="0" borderId="25" xfId="41" applyNumberFormat="1" applyFont="1" applyFill="1" applyBorder="1" applyAlignment="1" quotePrefix="1">
      <alignment horizontal="right"/>
    </xf>
    <xf numFmtId="10" fontId="6" fillId="0" borderId="15" xfId="95" applyNumberFormat="1" applyFont="1" applyFill="1" applyBorder="1" applyAlignment="1" quotePrefix="1">
      <alignment horizontal="right"/>
    </xf>
    <xf numFmtId="168" fontId="6" fillId="0" borderId="15" xfId="41" applyNumberFormat="1" applyFont="1" applyFill="1" applyBorder="1" applyAlignment="1" quotePrefix="1">
      <alignment horizontal="right"/>
    </xf>
    <xf numFmtId="168" fontId="6" fillId="0" borderId="29" xfId="41" applyNumberFormat="1" applyFont="1" applyFill="1" applyBorder="1" applyAlignment="1" quotePrefix="1">
      <alignment horizontal="right"/>
    </xf>
    <xf numFmtId="168" fontId="6" fillId="0" borderId="19" xfId="52" applyNumberFormat="1" applyFont="1" applyFill="1" applyBorder="1" applyAlignment="1">
      <alignment/>
    </xf>
    <xf numFmtId="10" fontId="6" fillId="0" borderId="19" xfId="91" applyNumberFormat="1" applyFont="1" applyFill="1" applyBorder="1" applyAlignment="1">
      <alignment/>
    </xf>
    <xf numFmtId="166" fontId="6" fillId="0" borderId="19" xfId="52" applyFont="1" applyFill="1" applyBorder="1" applyAlignment="1">
      <alignment/>
    </xf>
    <xf numFmtId="10" fontId="6" fillId="0" borderId="14" xfId="91" applyNumberFormat="1" applyFont="1" applyFill="1" applyBorder="1" applyAlignment="1">
      <alignment/>
    </xf>
    <xf numFmtId="10" fontId="6" fillId="0" borderId="0" xfId="96" applyNumberFormat="1" applyFont="1" applyFill="1" applyBorder="1" applyAlignment="1" quotePrefix="1">
      <alignment horizontal="right"/>
    </xf>
    <xf numFmtId="0" fontId="61" fillId="33" borderId="18" xfId="77" applyFont="1" applyFill="1" applyBorder="1" applyAlignment="1">
      <alignment wrapText="1"/>
      <protection/>
    </xf>
    <xf numFmtId="0" fontId="61" fillId="33" borderId="17" xfId="77" applyFont="1" applyFill="1" applyBorder="1" applyAlignment="1">
      <alignment wrapText="1"/>
      <protection/>
    </xf>
    <xf numFmtId="0" fontId="61" fillId="33" borderId="23" xfId="77" applyFont="1" applyFill="1" applyBorder="1" applyAlignment="1">
      <alignment wrapText="1"/>
      <protection/>
    </xf>
    <xf numFmtId="0" fontId="61" fillId="33" borderId="19" xfId="77" applyFont="1" applyFill="1" applyBorder="1" applyAlignment="1">
      <alignment wrapText="1"/>
      <protection/>
    </xf>
    <xf numFmtId="0" fontId="61" fillId="33" borderId="13" xfId="77" applyFont="1" applyFill="1" applyBorder="1" applyAlignment="1">
      <alignment wrapText="1"/>
      <protection/>
    </xf>
    <xf numFmtId="0" fontId="61" fillId="33" borderId="24" xfId="77" applyFont="1" applyFill="1" applyBorder="1" applyAlignment="1">
      <alignment wrapText="1"/>
      <protection/>
    </xf>
    <xf numFmtId="0" fontId="6" fillId="0" borderId="25" xfId="73" applyFont="1" applyBorder="1" applyAlignment="1">
      <alignment/>
      <protection/>
    </xf>
    <xf numFmtId="169" fontId="6" fillId="0" borderId="15" xfId="47" applyNumberFormat="1" applyFont="1" applyFill="1" applyBorder="1" applyAlignment="1">
      <alignment horizontal="right"/>
    </xf>
    <xf numFmtId="0" fontId="6" fillId="0" borderId="13" xfId="73" applyFont="1" applyBorder="1" applyAlignment="1">
      <alignment/>
      <protection/>
    </xf>
    <xf numFmtId="0" fontId="6" fillId="0" borderId="24" xfId="73" applyFont="1" applyBorder="1" applyAlignment="1">
      <alignment/>
      <protection/>
    </xf>
    <xf numFmtId="0" fontId="6" fillId="0" borderId="18" xfId="73" applyFont="1" applyFill="1" applyBorder="1" applyAlignment="1">
      <alignment horizontal="left"/>
      <protection/>
    </xf>
    <xf numFmtId="0" fontId="6" fillId="0" borderId="23" xfId="73" applyFont="1" applyBorder="1" applyAlignment="1">
      <alignment/>
      <protection/>
    </xf>
    <xf numFmtId="169" fontId="6" fillId="0" borderId="22" xfId="47" applyNumberFormat="1" applyFont="1" applyFill="1" applyBorder="1" applyAlignment="1">
      <alignment horizontal="right"/>
    </xf>
    <xf numFmtId="0" fontId="26" fillId="0" borderId="16" xfId="73" applyFont="1" applyFill="1" applyBorder="1" applyAlignment="1">
      <alignment/>
      <protection/>
    </xf>
    <xf numFmtId="9" fontId="6" fillId="0" borderId="0" xfId="73" applyNumberFormat="1" applyFont="1" applyFill="1" applyBorder="1" applyAlignment="1">
      <alignment/>
      <protection/>
    </xf>
    <xf numFmtId="169" fontId="6" fillId="0" borderId="15" xfId="86" applyNumberFormat="1" applyFont="1" applyFill="1" applyBorder="1" applyAlignment="1">
      <alignment/>
    </xf>
    <xf numFmtId="0" fontId="26" fillId="0" borderId="0" xfId="73" applyFont="1" applyFill="1" applyBorder="1" applyAlignment="1">
      <alignment/>
      <protection/>
    </xf>
    <xf numFmtId="9" fontId="6" fillId="0" borderId="25" xfId="73" applyNumberFormat="1" applyFont="1" applyFill="1" applyBorder="1" applyAlignment="1">
      <alignment/>
      <protection/>
    </xf>
    <xf numFmtId="0" fontId="6" fillId="0" borderId="25" xfId="73" applyFont="1" applyFill="1" applyBorder="1" applyAlignment="1">
      <alignment/>
      <protection/>
    </xf>
    <xf numFmtId="0" fontId="6" fillId="0" borderId="13" xfId="73" applyFont="1" applyFill="1" applyBorder="1" applyAlignment="1">
      <alignment/>
      <protection/>
    </xf>
    <xf numFmtId="0" fontId="6" fillId="0" borderId="24" xfId="73" applyFont="1" applyFill="1" applyBorder="1" applyAlignment="1">
      <alignment/>
      <protection/>
    </xf>
    <xf numFmtId="0" fontId="61" fillId="33" borderId="22" xfId="72" applyFont="1" applyFill="1" applyBorder="1" applyAlignment="1">
      <alignment horizontal="center" wrapText="1"/>
      <protection/>
    </xf>
    <xf numFmtId="0" fontId="61" fillId="0" borderId="0" xfId="72" applyFont="1" applyFill="1" applyBorder="1" applyAlignment="1">
      <alignment horizontal="center" wrapText="1"/>
      <protection/>
    </xf>
    <xf numFmtId="0" fontId="61" fillId="33" borderId="19" xfId="72" applyFont="1" applyFill="1" applyBorder="1" applyAlignment="1">
      <alignment wrapText="1"/>
      <protection/>
    </xf>
    <xf numFmtId="0" fontId="61" fillId="33" borderId="24" xfId="72" applyFont="1" applyFill="1" applyBorder="1" applyAlignment="1">
      <alignment horizontal="center"/>
      <protection/>
    </xf>
    <xf numFmtId="0" fontId="61" fillId="33" borderId="14" xfId="72" applyFont="1" applyFill="1" applyBorder="1" applyAlignment="1">
      <alignment horizontal="center"/>
      <protection/>
    </xf>
    <xf numFmtId="0" fontId="61" fillId="33" borderId="15" xfId="72" applyFont="1" applyFill="1" applyBorder="1" applyAlignment="1">
      <alignment horizontal="center"/>
      <protection/>
    </xf>
    <xf numFmtId="0" fontId="61" fillId="0" borderId="0" xfId="72" applyFont="1" applyFill="1" applyBorder="1" applyAlignment="1">
      <alignment horizontal="center"/>
      <protection/>
    </xf>
    <xf numFmtId="168" fontId="6" fillId="0" borderId="19" xfId="41" applyNumberFormat="1" applyFont="1" applyFill="1" applyBorder="1" applyAlignment="1" quotePrefix="1">
      <alignment/>
    </xf>
    <xf numFmtId="9" fontId="6" fillId="0" borderId="31" xfId="95" applyNumberFormat="1" applyFont="1" applyFill="1" applyBorder="1" applyAlignment="1" quotePrefix="1">
      <alignment/>
    </xf>
    <xf numFmtId="9" fontId="6" fillId="0" borderId="24" xfId="95" applyNumberFormat="1" applyFont="1" applyFill="1" applyBorder="1" applyAlignment="1" quotePrefix="1">
      <alignment/>
    </xf>
    <xf numFmtId="0" fontId="61" fillId="33" borderId="22" xfId="77" applyFont="1" applyFill="1" applyBorder="1" applyAlignment="1">
      <alignment/>
      <protection/>
    </xf>
    <xf numFmtId="0" fontId="64" fillId="33" borderId="15" xfId="77" applyFont="1" applyFill="1" applyBorder="1">
      <alignment/>
      <protection/>
    </xf>
    <xf numFmtId="171" fontId="6" fillId="0" borderId="14" xfId="77" applyNumberFormat="1" applyFont="1" applyFill="1" applyBorder="1" applyAlignment="1">
      <alignment horizontal="center"/>
      <protection/>
    </xf>
    <xf numFmtId="171" fontId="63" fillId="0" borderId="23" xfId="77" applyNumberFormat="1" applyFont="1" applyFill="1" applyBorder="1">
      <alignment/>
      <protection/>
    </xf>
    <xf numFmtId="164" fontId="6" fillId="0" borderId="22" xfId="77" applyNumberFormat="1" applyFont="1" applyFill="1" applyBorder="1" applyAlignment="1">
      <alignment horizontal="right"/>
      <protection/>
    </xf>
    <xf numFmtId="4" fontId="5" fillId="0" borderId="0" xfId="0" applyNumberFormat="1" applyFont="1" applyBorder="1" applyAlignment="1">
      <alignment/>
    </xf>
    <xf numFmtId="0" fontId="19" fillId="0" borderId="22" xfId="71" applyFont="1" applyFill="1" applyBorder="1" applyAlignment="1">
      <alignment horizontal="center"/>
      <protection/>
    </xf>
    <xf numFmtId="10" fontId="6" fillId="0" borderId="24" xfId="95" applyNumberFormat="1" applyFont="1" applyFill="1" applyBorder="1" applyAlignment="1" quotePrefix="1">
      <alignment/>
    </xf>
    <xf numFmtId="10" fontId="6" fillId="0" borderId="22" xfId="89" applyNumberFormat="1" applyFont="1" applyFill="1" applyBorder="1" applyAlignment="1">
      <alignment horizontal="center"/>
    </xf>
    <xf numFmtId="10" fontId="6" fillId="0" borderId="23" xfId="86" applyNumberFormat="1" applyFont="1" applyFill="1" applyBorder="1" applyAlignment="1">
      <alignment horizontal="center"/>
    </xf>
    <xf numFmtId="10" fontId="6" fillId="0" borderId="22" xfId="86" applyNumberFormat="1" applyFont="1" applyFill="1" applyBorder="1" applyAlignment="1">
      <alignment horizontal="center"/>
    </xf>
    <xf numFmtId="0" fontId="61" fillId="33" borderId="31" xfId="77" applyFont="1" applyFill="1" applyBorder="1">
      <alignment/>
      <protection/>
    </xf>
    <xf numFmtId="0" fontId="6" fillId="0" borderId="18" xfId="77" applyFont="1" applyFill="1" applyBorder="1">
      <alignment/>
      <protection/>
    </xf>
    <xf numFmtId="0" fontId="5" fillId="0" borderId="16" xfId="77" applyFont="1" applyFill="1" applyBorder="1">
      <alignment/>
      <protection/>
    </xf>
    <xf numFmtId="0" fontId="6" fillId="0" borderId="16" xfId="77" applyFont="1" applyFill="1" applyBorder="1">
      <alignment/>
      <protection/>
    </xf>
    <xf numFmtId="0" fontId="5" fillId="0" borderId="16" xfId="77" applyFont="1" applyFill="1" applyBorder="1" applyAlignment="1">
      <alignment horizontal="left" indent="1"/>
      <protection/>
    </xf>
    <xf numFmtId="0" fontId="5" fillId="0" borderId="19" xfId="77" applyFont="1" applyFill="1" applyBorder="1">
      <alignment/>
      <protection/>
    </xf>
    <xf numFmtId="0" fontId="0" fillId="0" borderId="14" xfId="77" applyFont="1" applyBorder="1" applyAlignment="1">
      <alignment horizontal="center"/>
      <protection/>
    </xf>
    <xf numFmtId="0" fontId="5" fillId="0" borderId="0" xfId="77" applyFont="1" applyBorder="1">
      <alignment/>
      <protection/>
    </xf>
    <xf numFmtId="0" fontId="5" fillId="0" borderId="0" xfId="77" applyFont="1" applyFill="1" applyAlignment="1">
      <alignment/>
      <protection/>
    </xf>
    <xf numFmtId="0" fontId="6" fillId="0" borderId="0" xfId="77" applyFont="1" applyFill="1">
      <alignment/>
      <protection/>
    </xf>
    <xf numFmtId="168" fontId="5" fillId="0" borderId="0" xfId="41" applyNumberFormat="1" applyFont="1" applyFill="1" applyBorder="1" applyAlignment="1">
      <alignment horizontal="right"/>
    </xf>
    <xf numFmtId="0" fontId="6" fillId="0" borderId="0" xfId="77" applyFont="1" applyAlignment="1">
      <alignment vertical="top" wrapText="1"/>
      <protection/>
    </xf>
    <xf numFmtId="0" fontId="5" fillId="0" borderId="0" xfId="77" applyFont="1" applyFill="1" applyAlignment="1">
      <alignment vertical="top" wrapText="1"/>
      <protection/>
    </xf>
    <xf numFmtId="0" fontId="6" fillId="0" borderId="0" xfId="77" applyFont="1" applyBorder="1">
      <alignment/>
      <protection/>
    </xf>
    <xf numFmtId="0" fontId="5" fillId="0" borderId="0" xfId="77" applyFont="1" applyAlignment="1">
      <alignment vertical="top" wrapText="1"/>
      <protection/>
    </xf>
    <xf numFmtId="0" fontId="6" fillId="0" borderId="0" xfId="77" applyFont="1" applyFill="1" applyBorder="1" applyAlignment="1">
      <alignment wrapText="1"/>
      <protection/>
    </xf>
    <xf numFmtId="0" fontId="3" fillId="0" borderId="0" xfId="77" applyFont="1" applyBorder="1">
      <alignment/>
      <protection/>
    </xf>
    <xf numFmtId="0" fontId="8" fillId="0" borderId="0" xfId="77" applyFont="1" applyFill="1" applyBorder="1" applyAlignment="1">
      <alignment wrapText="1"/>
      <protection/>
    </xf>
    <xf numFmtId="0" fontId="3" fillId="0" borderId="0" xfId="77" applyFont="1" applyFill="1" applyAlignment="1">
      <alignment/>
      <protection/>
    </xf>
    <xf numFmtId="0" fontId="3" fillId="0" borderId="0" xfId="77" applyFont="1" applyFill="1" applyBorder="1">
      <alignment/>
      <protection/>
    </xf>
    <xf numFmtId="0" fontId="9" fillId="0" borderId="0" xfId="77" applyFont="1" applyFill="1" applyBorder="1" applyAlignment="1">
      <alignment horizontal="right"/>
      <protection/>
    </xf>
    <xf numFmtId="0" fontId="3" fillId="0" borderId="0" xfId="77" applyFont="1" applyFill="1" applyBorder="1" applyAlignment="1">
      <alignment horizontal="left"/>
      <protection/>
    </xf>
    <xf numFmtId="0" fontId="3" fillId="0" borderId="0" xfId="77" applyFont="1" applyBorder="1" applyAlignment="1">
      <alignment horizontal="left"/>
      <protection/>
    </xf>
    <xf numFmtId="167" fontId="5" fillId="0" borderId="0" xfId="41" applyNumberFormat="1" applyFont="1" applyBorder="1" applyAlignment="1">
      <alignment/>
    </xf>
    <xf numFmtId="0" fontId="68" fillId="0" borderId="0" xfId="77" applyFont="1" applyFill="1" applyBorder="1">
      <alignment/>
      <protection/>
    </xf>
    <xf numFmtId="0" fontId="3" fillId="0" borderId="0" xfId="77" applyFont="1" applyFill="1">
      <alignment/>
      <protection/>
    </xf>
    <xf numFmtId="167" fontId="5" fillId="0" borderId="0" xfId="41" applyNumberFormat="1" applyFont="1" applyFill="1" applyBorder="1" applyAlignment="1">
      <alignment/>
    </xf>
    <xf numFmtId="0" fontId="0" fillId="0" borderId="0" xfId="77" applyFont="1" applyFill="1">
      <alignment/>
      <protection/>
    </xf>
    <xf numFmtId="0" fontId="69" fillId="0" borderId="0" xfId="77" applyFont="1" applyFill="1">
      <alignment/>
      <protection/>
    </xf>
    <xf numFmtId="0" fontId="10" fillId="0" borderId="0" xfId="77" applyFont="1" applyFill="1">
      <alignment/>
      <protection/>
    </xf>
    <xf numFmtId="0" fontId="11" fillId="0" borderId="0" xfId="77" applyFont="1" applyFill="1">
      <alignment/>
      <protection/>
    </xf>
    <xf numFmtId="0" fontId="70" fillId="0" borderId="0" xfId="77" applyFont="1" applyFill="1">
      <alignment/>
      <protection/>
    </xf>
    <xf numFmtId="0" fontId="71" fillId="0" borderId="0" xfId="77" applyFont="1" applyFill="1">
      <alignment/>
      <protection/>
    </xf>
    <xf numFmtId="0" fontId="12" fillId="0" borderId="0" xfId="77" applyFont="1" applyFill="1">
      <alignment/>
      <protection/>
    </xf>
    <xf numFmtId="0" fontId="13" fillId="0" borderId="0" xfId="77" applyFont="1" applyFill="1">
      <alignment/>
      <protection/>
    </xf>
    <xf numFmtId="0" fontId="3" fillId="0" borderId="0" xfId="77" applyFont="1">
      <alignment/>
      <protection/>
    </xf>
    <xf numFmtId="15" fontId="14" fillId="0" borderId="0" xfId="77" applyNumberFormat="1" applyFont="1" applyFill="1" applyBorder="1" applyAlignment="1">
      <alignment horizontal="right"/>
      <protection/>
    </xf>
    <xf numFmtId="15" fontId="14" fillId="0" borderId="0" xfId="77" applyNumberFormat="1" applyFont="1" applyFill="1" applyBorder="1">
      <alignment/>
      <protection/>
    </xf>
    <xf numFmtId="0" fontId="3" fillId="0" borderId="0" xfId="77" applyFont="1" applyFill="1" applyAlignment="1">
      <alignment horizontal="left"/>
      <protection/>
    </xf>
    <xf numFmtId="0" fontId="3" fillId="0" borderId="0" xfId="77" applyFont="1" applyAlignment="1">
      <alignment horizontal="left"/>
      <protection/>
    </xf>
    <xf numFmtId="167" fontId="5" fillId="0" borderId="0" xfId="41" applyNumberFormat="1" applyFont="1" applyAlignment="1">
      <alignment/>
    </xf>
    <xf numFmtId="0" fontId="14" fillId="0" borderId="32" xfId="77" applyFont="1" applyFill="1" applyBorder="1" applyAlignment="1">
      <alignment horizontal="left"/>
      <protection/>
    </xf>
    <xf numFmtId="0" fontId="14" fillId="0" borderId="33" xfId="77" applyFont="1" applyFill="1" applyBorder="1" applyAlignment="1">
      <alignment horizontal="left"/>
      <protection/>
    </xf>
    <xf numFmtId="0" fontId="3" fillId="0" borderId="34" xfId="77" applyFont="1" applyFill="1" applyBorder="1">
      <alignment/>
      <protection/>
    </xf>
    <xf numFmtId="0" fontId="3" fillId="0" borderId="0" xfId="77" applyFont="1" applyFill="1" applyBorder="1" applyAlignment="1">
      <alignment wrapText="1"/>
      <protection/>
    </xf>
    <xf numFmtId="0" fontId="3" fillId="0" borderId="0" xfId="77" applyFont="1" applyFill="1" applyBorder="1" applyAlignment="1">
      <alignment vertical="top" wrapText="1"/>
      <protection/>
    </xf>
    <xf numFmtId="0" fontId="3" fillId="0" borderId="0" xfId="77" applyFont="1" applyFill="1" applyAlignment="1">
      <alignment vertical="top" wrapText="1"/>
      <protection/>
    </xf>
    <xf numFmtId="0" fontId="14" fillId="0" borderId="0" xfId="77" applyFont="1" applyFill="1" applyBorder="1" applyAlignment="1">
      <alignment vertical="top"/>
      <protection/>
    </xf>
    <xf numFmtId="0" fontId="14" fillId="0" borderId="0" xfId="77" applyFont="1" applyFill="1" applyBorder="1" applyAlignment="1">
      <alignment/>
      <protection/>
    </xf>
    <xf numFmtId="0" fontId="6" fillId="0" borderId="0" xfId="77" applyFont="1" applyFill="1" applyBorder="1" applyAlignment="1">
      <alignment vertical="top"/>
      <protection/>
    </xf>
    <xf numFmtId="0" fontId="5" fillId="0" borderId="0" xfId="77" applyFont="1" applyBorder="1" applyAlignment="1">
      <alignment horizontal="left"/>
      <protection/>
    </xf>
    <xf numFmtId="0" fontId="5" fillId="0" borderId="0" xfId="77" applyFont="1">
      <alignment/>
      <protection/>
    </xf>
    <xf numFmtId="0" fontId="5" fillId="0" borderId="0" xfId="77" applyFont="1" applyFill="1" applyAlignment="1">
      <alignment horizontal="left"/>
      <protection/>
    </xf>
    <xf numFmtId="0" fontId="5" fillId="0" borderId="0" xfId="77" applyFont="1" applyAlignment="1">
      <alignment horizontal="left"/>
      <protection/>
    </xf>
    <xf numFmtId="176" fontId="5" fillId="0" borderId="22" xfId="78" applyNumberFormat="1" applyFont="1" applyFill="1" applyBorder="1" applyAlignment="1">
      <alignment horizontal="right"/>
      <protection/>
    </xf>
    <xf numFmtId="176" fontId="5" fillId="0" borderId="22" xfId="78" applyNumberFormat="1" applyFont="1" applyFill="1" applyBorder="1" applyAlignment="1" applyProtection="1">
      <alignment horizontal="right"/>
      <protection/>
    </xf>
    <xf numFmtId="170" fontId="6" fillId="0" borderId="15" xfId="94" applyNumberFormat="1" applyFont="1" applyFill="1" applyBorder="1" applyAlignment="1" applyProtection="1">
      <alignment/>
      <protection/>
    </xf>
    <xf numFmtId="170" fontId="61" fillId="0" borderId="14" xfId="94" applyNumberFormat="1" applyFont="1" applyFill="1" applyBorder="1" applyAlignment="1" applyProtection="1" quotePrefix="1">
      <alignment wrapText="1"/>
      <protection/>
    </xf>
    <xf numFmtId="0" fontId="0" fillId="35" borderId="14" xfId="77" applyFont="1" applyFill="1" applyBorder="1" applyAlignment="1">
      <alignment horizontal="center" vertical="center" wrapText="1"/>
      <protection/>
    </xf>
    <xf numFmtId="0" fontId="6" fillId="0" borderId="20" xfId="77" applyFont="1" applyFill="1" applyBorder="1" applyAlignment="1">
      <alignment horizontal="left"/>
      <protection/>
    </xf>
    <xf numFmtId="0" fontId="0" fillId="0" borderId="15" xfId="78" applyFont="1" applyBorder="1">
      <alignment/>
      <protection/>
    </xf>
    <xf numFmtId="0" fontId="63" fillId="0" borderId="15" xfId="77" applyFont="1" applyBorder="1" applyAlignment="1">
      <alignment horizontal="center" vertical="center"/>
      <protection/>
    </xf>
    <xf numFmtId="0" fontId="5" fillId="0" borderId="0" xfId="77" applyFont="1" applyFill="1" applyBorder="1" applyAlignment="1">
      <alignment horizontal="left" vertical="top" wrapText="1"/>
      <protection/>
    </xf>
    <xf numFmtId="0" fontId="6" fillId="0" borderId="18" xfId="77" applyFont="1" applyFill="1" applyBorder="1" applyAlignment="1">
      <alignment horizontal="left"/>
      <protection/>
    </xf>
    <xf numFmtId="0" fontId="6" fillId="0" borderId="16" xfId="77" applyFont="1" applyFill="1" applyBorder="1" applyAlignment="1">
      <alignment horizontal="left"/>
      <protection/>
    </xf>
    <xf numFmtId="0" fontId="6" fillId="0" borderId="31" xfId="77" applyFont="1" applyFill="1" applyBorder="1" applyAlignment="1">
      <alignment horizontal="left"/>
      <protection/>
    </xf>
    <xf numFmtId="0" fontId="6" fillId="0" borderId="29" xfId="77" applyFont="1" applyFill="1" applyBorder="1" applyAlignment="1">
      <alignment horizontal="left"/>
      <protection/>
    </xf>
    <xf numFmtId="0" fontId="61" fillId="33" borderId="18" xfId="77" applyFont="1" applyFill="1" applyBorder="1" applyAlignment="1">
      <alignment horizontal="center" wrapText="1"/>
      <protection/>
    </xf>
    <xf numFmtId="0" fontId="6" fillId="0" borderId="19" xfId="77" applyFont="1" applyFill="1" applyBorder="1" applyAlignment="1">
      <alignment horizontal="left"/>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0" fillId="0" borderId="0" xfId="72" applyFont="1" applyAlignment="1">
      <alignment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6" fillId="0" borderId="0" xfId="77" applyFont="1" applyFill="1" applyBorder="1" applyAlignment="1" quotePrefix="1">
      <alignment horizontal="center"/>
      <protection/>
    </xf>
    <xf numFmtId="0" fontId="6" fillId="0" borderId="19" xfId="77" applyFont="1" applyFill="1" applyBorder="1" applyAlignment="1">
      <alignment horizontal="left"/>
      <protection/>
    </xf>
    <xf numFmtId="165" fontId="6" fillId="0" borderId="15" xfId="37" applyNumberFormat="1" applyFont="1" applyFill="1" applyBorder="1" applyAlignment="1" applyProtection="1">
      <alignment horizontal="right"/>
      <protection/>
    </xf>
    <xf numFmtId="165" fontId="63" fillId="0" borderId="15" xfId="37" applyNumberFormat="1" applyFont="1" applyFill="1" applyBorder="1" applyAlignment="1" applyProtection="1">
      <alignment/>
      <protection/>
    </xf>
    <xf numFmtId="49" fontId="63" fillId="0" borderId="14" xfId="77" applyNumberFormat="1" applyFont="1" applyBorder="1" applyAlignment="1">
      <alignment horizontal="right"/>
      <protection/>
    </xf>
    <xf numFmtId="10" fontId="6" fillId="0" borderId="17" xfId="93" applyNumberFormat="1" applyFont="1" applyFill="1" applyBorder="1" applyAlignment="1">
      <alignment/>
    </xf>
    <xf numFmtId="49" fontId="63" fillId="0" borderId="0" xfId="77" applyNumberFormat="1" applyFont="1" applyBorder="1" applyAlignment="1">
      <alignment horizontal="right"/>
      <protection/>
    </xf>
    <xf numFmtId="0" fontId="63" fillId="0" borderId="19" xfId="77" applyFont="1" applyBorder="1">
      <alignment/>
      <protection/>
    </xf>
    <xf numFmtId="169" fontId="6" fillId="0" borderId="14" xfId="38" applyNumberFormat="1" applyFont="1" applyFill="1" applyBorder="1" applyAlignment="1">
      <alignment horizontal="right"/>
    </xf>
    <xf numFmtId="0" fontId="0" fillId="0" borderId="16" xfId="77" applyFont="1" applyBorder="1">
      <alignment/>
      <protection/>
    </xf>
    <xf numFmtId="173" fontId="6" fillId="0" borderId="0" xfId="77" applyNumberFormat="1" applyFont="1" applyFill="1" applyBorder="1" applyAlignment="1">
      <alignment horizontal="right"/>
      <protection/>
    </xf>
    <xf numFmtId="10" fontId="63" fillId="0" borderId="0" xfId="77" applyNumberFormat="1" applyFont="1" applyBorder="1" applyAlignment="1">
      <alignment horizontal="right"/>
      <protection/>
    </xf>
    <xf numFmtId="0" fontId="0" fillId="35" borderId="15" xfId="77" applyFont="1" applyFill="1" applyBorder="1" applyAlignment="1">
      <alignment horizontal="center" vertical="center" wrapText="1"/>
      <protection/>
    </xf>
    <xf numFmtId="0" fontId="0" fillId="0" borderId="15" xfId="77" applyFont="1" applyBorder="1" applyAlignment="1">
      <alignment horizontal="center" vertical="center" wrapText="1"/>
      <protection/>
    </xf>
    <xf numFmtId="0" fontId="63" fillId="0" borderId="0" xfId="77" applyFont="1">
      <alignment/>
      <protection/>
    </xf>
    <xf numFmtId="0" fontId="14" fillId="0" borderId="0" xfId="77" applyFont="1" applyFill="1" applyBorder="1" applyAlignment="1">
      <alignment horizontal="left" vertical="top" wrapText="1"/>
      <protection/>
    </xf>
    <xf numFmtId="0" fontId="3" fillId="0" borderId="0" xfId="77" applyFont="1" applyFill="1" applyBorder="1" applyAlignment="1">
      <alignment horizontal="left" vertical="top" wrapText="1"/>
      <protection/>
    </xf>
    <xf numFmtId="0" fontId="3" fillId="0" borderId="0" xfId="77" applyFont="1" applyFill="1" applyBorder="1" applyAlignment="1">
      <alignment wrapText="1"/>
      <protection/>
    </xf>
    <xf numFmtId="0" fontId="63" fillId="0" borderId="22" xfId="77" applyFont="1" applyBorder="1" applyAlignment="1">
      <alignment horizontal="center" vertical="center"/>
      <protection/>
    </xf>
    <xf numFmtId="0" fontId="63" fillId="0" borderId="15" xfId="77" applyFont="1" applyBorder="1" applyAlignment="1">
      <alignment horizontal="center" vertical="center"/>
      <protection/>
    </xf>
    <xf numFmtId="0" fontId="0" fillId="0" borderId="17" xfId="0" applyFont="1" applyFill="1" applyBorder="1" applyAlignment="1">
      <alignment horizontal="left" vertical="top"/>
    </xf>
    <xf numFmtId="0" fontId="0" fillId="0" borderId="17" xfId="0" applyFont="1" applyBorder="1" applyAlignment="1">
      <alignment horizontal="left" vertical="top"/>
    </xf>
    <xf numFmtId="0" fontId="5" fillId="0" borderId="17"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3" fillId="0" borderId="17" xfId="72" applyFont="1" applyBorder="1" applyAlignment="1">
      <alignment horizontal="left" wrapText="1"/>
      <protection/>
    </xf>
    <xf numFmtId="0" fontId="6" fillId="0" borderId="18" xfId="77" applyFont="1" applyFill="1" applyBorder="1" applyAlignment="1">
      <alignment horizontal="left"/>
      <protection/>
    </xf>
    <xf numFmtId="0" fontId="6" fillId="0" borderId="23" xfId="77" applyFont="1" applyFill="1" applyBorder="1" applyAlignment="1">
      <alignment horizontal="left"/>
      <protection/>
    </xf>
    <xf numFmtId="0" fontId="6" fillId="0" borderId="16" xfId="77" applyFont="1" applyFill="1" applyBorder="1" applyAlignment="1">
      <alignment horizontal="left"/>
      <protection/>
    </xf>
    <xf numFmtId="0" fontId="6" fillId="0" borderId="25" xfId="77" applyFont="1" applyFill="1" applyBorder="1" applyAlignment="1">
      <alignment horizontal="left"/>
      <protection/>
    </xf>
    <xf numFmtId="0" fontId="6" fillId="0" borderId="31" xfId="77" applyFont="1" applyFill="1" applyBorder="1" applyAlignment="1">
      <alignment horizontal="left"/>
      <protection/>
    </xf>
    <xf numFmtId="0" fontId="6" fillId="0" borderId="29" xfId="77" applyFont="1" applyFill="1" applyBorder="1" applyAlignment="1">
      <alignment horizontal="left"/>
      <protection/>
    </xf>
    <xf numFmtId="0" fontId="5" fillId="0" borderId="17"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1" fillId="0" borderId="0" xfId="77" applyFont="1" applyFill="1" applyBorder="1" applyAlignment="1">
      <alignment horizontal="center" wrapText="1"/>
      <protection/>
    </xf>
    <xf numFmtId="0" fontId="6" fillId="0" borderId="19" xfId="77" applyFont="1" applyFill="1" applyBorder="1" applyAlignment="1">
      <alignment horizontal="left"/>
      <protection/>
    </xf>
    <xf numFmtId="0" fontId="6" fillId="0" borderId="24" xfId="77" applyFont="1" applyFill="1" applyBorder="1" applyAlignment="1">
      <alignment horizontal="left"/>
      <protection/>
    </xf>
    <xf numFmtId="0" fontId="61" fillId="33" borderId="18" xfId="77" applyFont="1" applyFill="1" applyBorder="1" applyAlignment="1">
      <alignment horizontal="center" wrapText="1"/>
      <protection/>
    </xf>
    <xf numFmtId="0" fontId="61" fillId="33" borderId="23" xfId="77" applyFont="1" applyFill="1" applyBorder="1" applyAlignment="1">
      <alignment horizontal="center" wrapText="1"/>
      <protection/>
    </xf>
    <xf numFmtId="0" fontId="61" fillId="33" borderId="19" xfId="77" applyFont="1" applyFill="1" applyBorder="1" applyAlignment="1">
      <alignment horizontal="center" wrapText="1"/>
      <protection/>
    </xf>
    <xf numFmtId="0" fontId="61" fillId="33" borderId="24" xfId="77" applyFont="1" applyFill="1" applyBorder="1" applyAlignment="1">
      <alignment horizontal="center" wrapText="1"/>
      <protection/>
    </xf>
    <xf numFmtId="0" fontId="61" fillId="33" borderId="18" xfId="77" applyFont="1" applyFill="1" applyBorder="1" applyAlignment="1">
      <alignment horizontal="center"/>
      <protection/>
    </xf>
    <xf numFmtId="0" fontId="61" fillId="33" borderId="23" xfId="77" applyFont="1" applyFill="1" applyBorder="1" applyAlignment="1">
      <alignment horizontal="center"/>
      <protection/>
    </xf>
    <xf numFmtId="0" fontId="61" fillId="33" borderId="16" xfId="77" applyFont="1" applyFill="1" applyBorder="1" applyAlignment="1">
      <alignment horizontal="center"/>
      <protection/>
    </xf>
    <xf numFmtId="0" fontId="61" fillId="33" borderId="25" xfId="77" applyFont="1" applyFill="1" applyBorder="1" applyAlignment="1">
      <alignment horizontal="center"/>
      <protection/>
    </xf>
    <xf numFmtId="0" fontId="5" fillId="0" borderId="17" xfId="72" applyFont="1" applyFill="1" applyBorder="1" applyAlignment="1">
      <alignment horizontal="left" wrapText="1"/>
      <protection/>
    </xf>
    <xf numFmtId="0" fontId="3" fillId="0" borderId="17" xfId="82" applyFont="1" applyBorder="1" applyAlignment="1">
      <alignment wrapText="1"/>
      <protection/>
    </xf>
    <xf numFmtId="0" fontId="3" fillId="0" borderId="0" xfId="82" applyFont="1" applyAlignment="1">
      <alignment wrapText="1"/>
      <protection/>
    </xf>
    <xf numFmtId="0" fontId="5" fillId="0" borderId="17" xfId="72" applyFont="1" applyBorder="1" applyAlignment="1">
      <alignment wrapText="1"/>
      <protection/>
    </xf>
    <xf numFmtId="0" fontId="0" fillId="0" borderId="17" xfId="72" applyFont="1" applyBorder="1" applyAlignment="1">
      <alignment wrapText="1"/>
      <protection/>
    </xf>
    <xf numFmtId="0" fontId="0" fillId="0" borderId="0" xfId="72" applyFont="1" applyAlignment="1">
      <alignment wrapText="1"/>
      <protection/>
    </xf>
    <xf numFmtId="0" fontId="3" fillId="0" borderId="17" xfId="84" applyFont="1" applyBorder="1" applyAlignment="1">
      <alignment wrapText="1"/>
      <protection/>
    </xf>
    <xf numFmtId="0" fontId="3" fillId="0" borderId="0" xfId="84" applyFont="1" applyAlignment="1">
      <alignment wrapText="1"/>
      <protection/>
    </xf>
    <xf numFmtId="0" fontId="61" fillId="33" borderId="19" xfId="77" applyFont="1" applyFill="1" applyBorder="1" applyAlignment="1">
      <alignment horizontal="center"/>
      <protection/>
    </xf>
    <xf numFmtId="0" fontId="61" fillId="33" borderId="24" xfId="77" applyFont="1" applyFill="1" applyBorder="1" applyAlignment="1">
      <alignment horizontal="center"/>
      <protection/>
    </xf>
    <xf numFmtId="0" fontId="5" fillId="0" borderId="17" xfId="72" applyFont="1" applyFill="1" applyBorder="1" applyAlignment="1">
      <alignment horizontal="left" vertical="center" wrapText="1"/>
      <protection/>
    </xf>
    <xf numFmtId="0" fontId="5" fillId="0" borderId="17" xfId="72" applyFont="1" applyFill="1" applyBorder="1" applyAlignment="1">
      <alignment horizontal="left" vertical="center"/>
      <protection/>
    </xf>
    <xf numFmtId="0" fontId="6" fillId="0" borderId="0" xfId="77" applyFont="1" applyFill="1" applyBorder="1" applyAlignment="1" quotePrefix="1">
      <alignment horizontal="center"/>
      <protection/>
    </xf>
    <xf numFmtId="0" fontId="63" fillId="0" borderId="22" xfId="78" applyFont="1" applyFill="1" applyBorder="1" applyAlignment="1">
      <alignment horizontal="center" wrapText="1"/>
      <protection/>
    </xf>
    <xf numFmtId="0" fontId="63" fillId="0" borderId="14" xfId="78" applyFont="1" applyFill="1" applyBorder="1" applyAlignment="1">
      <alignment horizontal="center" wrapText="1"/>
      <protection/>
    </xf>
    <xf numFmtId="0" fontId="2" fillId="0" borderId="0" xfId="0" applyFont="1" applyAlignment="1">
      <alignment horizontal="left" vertical="top" wrapText="1"/>
    </xf>
    <xf numFmtId="0" fontId="0" fillId="0" borderId="0" xfId="0" applyFont="1" applyAlignment="1">
      <alignment horizontal="left"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5">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twoCellAnchor>
    <xdr:from>
      <xdr:col>1</xdr:col>
      <xdr:colOff>0</xdr:colOff>
      <xdr:row>3</xdr:row>
      <xdr:rowOff>0</xdr:rowOff>
    </xdr:from>
    <xdr:to>
      <xdr:col>17</xdr:col>
      <xdr:colOff>0</xdr:colOff>
      <xdr:row>11</xdr:row>
      <xdr:rowOff>152400</xdr:rowOff>
    </xdr:to>
    <xdr:grpSp>
      <xdr:nvGrpSpPr>
        <xdr:cNvPr id="6" name="Group 7"/>
        <xdr:cNvGrpSpPr>
          <a:grpSpLocks/>
        </xdr:cNvGrpSpPr>
      </xdr:nvGrpSpPr>
      <xdr:grpSpPr>
        <a:xfrm>
          <a:off x="428625" y="485775"/>
          <a:ext cx="15544800" cy="1447800"/>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s%20Report%20Workings%20Jun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Balances"/>
      <sheetName val="Rates"/>
      <sheetName val="Ratings"/>
    </sheetNames>
    <sheetDataSet>
      <sheetData sheetId="5">
        <row r="42">
          <cell r="B42" t="str">
            <v>£38,330,000</v>
          </cell>
        </row>
        <row r="48">
          <cell r="B48">
            <v>107900000</v>
          </cell>
        </row>
        <row r="51">
          <cell r="B51">
            <v>38330000</v>
          </cell>
        </row>
        <row r="56">
          <cell r="B56">
            <v>0.061342300229899505</v>
          </cell>
        </row>
      </sheetData>
      <sheetData sheetId="6">
        <row r="56">
          <cell r="B56">
            <v>55680000</v>
          </cell>
        </row>
        <row r="62">
          <cell r="B62">
            <v>134990000</v>
          </cell>
        </row>
        <row r="65">
          <cell r="B65">
            <v>55680000</v>
          </cell>
        </row>
        <row r="70">
          <cell r="B70">
            <v>0.06073358838328469</v>
          </cell>
        </row>
      </sheetData>
      <sheetData sheetId="7">
        <row r="34">
          <cell r="C34">
            <v>44490000</v>
          </cell>
        </row>
        <row r="40">
          <cell r="C40">
            <v>100000000</v>
          </cell>
        </row>
        <row r="43">
          <cell r="C43">
            <v>44490000</v>
          </cell>
        </row>
        <row r="48">
          <cell r="C48">
            <v>0.059048690700725937</v>
          </cell>
        </row>
      </sheetData>
      <sheetData sheetId="13">
        <row r="3">
          <cell r="H3">
            <v>1066484344.61</v>
          </cell>
          <cell r="J3">
            <v>38243</v>
          </cell>
        </row>
        <row r="4">
          <cell r="H4">
            <v>3152183291.32</v>
          </cell>
          <cell r="J4">
            <v>42532</v>
          </cell>
        </row>
        <row r="5">
          <cell r="H5">
            <v>3893152890.71</v>
          </cell>
          <cell r="J5">
            <v>31692</v>
          </cell>
        </row>
        <row r="6">
          <cell r="H6">
            <v>2827698801.33</v>
          </cell>
          <cell r="J6">
            <v>16498</v>
          </cell>
        </row>
        <row r="7">
          <cell r="H7">
            <v>1655343291.62</v>
          </cell>
          <cell r="J7">
            <v>7493</v>
          </cell>
        </row>
        <row r="8">
          <cell r="H8">
            <v>913572130.98</v>
          </cell>
          <cell r="J8">
            <v>3364</v>
          </cell>
        </row>
        <row r="9">
          <cell r="H9">
            <v>548961751.51</v>
          </cell>
          <cell r="J9">
            <v>1707</v>
          </cell>
        </row>
        <row r="10">
          <cell r="H10">
            <v>351186434.48</v>
          </cell>
          <cell r="J10">
            <v>947</v>
          </cell>
        </row>
        <row r="11">
          <cell r="H11">
            <v>229944023.77</v>
          </cell>
          <cell r="J11">
            <v>545</v>
          </cell>
        </row>
        <row r="12">
          <cell r="H12">
            <v>182650994.46</v>
          </cell>
          <cell r="J12">
            <v>387</v>
          </cell>
        </row>
        <row r="13">
          <cell r="H13">
            <v>119693490.41</v>
          </cell>
          <cell r="J13">
            <v>232</v>
          </cell>
        </row>
        <row r="14">
          <cell r="H14">
            <v>46340909.58</v>
          </cell>
          <cell r="J14">
            <v>81</v>
          </cell>
        </row>
        <row r="15">
          <cell r="H15">
            <v>40532521.55</v>
          </cell>
          <cell r="J15">
            <v>65</v>
          </cell>
        </row>
        <row r="16">
          <cell r="H16">
            <v>24097966.38</v>
          </cell>
          <cell r="J16">
            <v>36</v>
          </cell>
        </row>
        <row r="17">
          <cell r="H17">
            <v>17215534.52</v>
          </cell>
          <cell r="J17">
            <v>24</v>
          </cell>
        </row>
        <row r="18">
          <cell r="H18">
            <v>9243121.9</v>
          </cell>
          <cell r="J18">
            <v>12</v>
          </cell>
        </row>
        <row r="19">
          <cell r="H19">
            <v>7311968.38</v>
          </cell>
          <cell r="J19">
            <v>9</v>
          </cell>
        </row>
        <row r="20">
          <cell r="H20">
            <v>3444610.54</v>
          </cell>
          <cell r="J20">
            <v>4</v>
          </cell>
        </row>
        <row r="21">
          <cell r="H21">
            <v>4564921.07</v>
          </cell>
          <cell r="J21">
            <v>5</v>
          </cell>
        </row>
        <row r="22">
          <cell r="H22">
            <v>6834700.63</v>
          </cell>
          <cell r="J22">
            <v>7</v>
          </cell>
        </row>
        <row r="23">
          <cell r="H23">
            <v>0</v>
          </cell>
          <cell r="J23">
            <v>0</v>
          </cell>
        </row>
        <row r="24">
          <cell r="H24">
            <v>15100457699.749996</v>
          </cell>
          <cell r="J24">
            <v>143883</v>
          </cell>
        </row>
      </sheetData>
      <sheetData sheetId="14">
        <row r="3">
          <cell r="I3">
            <v>771291264.5</v>
          </cell>
          <cell r="K3">
            <v>25322</v>
          </cell>
        </row>
        <row r="4">
          <cell r="I4">
            <v>2785752635.24</v>
          </cell>
          <cell r="K4">
            <v>35932</v>
          </cell>
        </row>
        <row r="5">
          <cell r="I5">
            <v>6308072646.42</v>
          </cell>
          <cell r="K5">
            <v>49573</v>
          </cell>
        </row>
        <row r="6">
          <cell r="I6">
            <v>1585368872.81</v>
          </cell>
          <cell r="K6">
            <v>10270</v>
          </cell>
        </row>
        <row r="7">
          <cell r="I7">
            <v>1495946388.5</v>
          </cell>
          <cell r="K7">
            <v>9609</v>
          </cell>
        </row>
        <row r="8">
          <cell r="I8">
            <v>1107837627.47</v>
          </cell>
          <cell r="K8">
            <v>6650</v>
          </cell>
        </row>
        <row r="9">
          <cell r="I9">
            <v>675482955.37</v>
          </cell>
          <cell r="K9">
            <v>3937</v>
          </cell>
        </row>
        <row r="10">
          <cell r="I10">
            <v>370705309.44</v>
          </cell>
          <cell r="K10">
            <v>2590</v>
          </cell>
        </row>
      </sheetData>
      <sheetData sheetId="15">
        <row r="3">
          <cell r="H3">
            <v>451243395.61</v>
          </cell>
          <cell r="J3">
            <v>11544</v>
          </cell>
        </row>
        <row r="4">
          <cell r="H4">
            <v>2250939092.94</v>
          </cell>
          <cell r="J4">
            <v>33781</v>
          </cell>
        </row>
        <row r="5">
          <cell r="H5">
            <v>5851205769.45</v>
          </cell>
          <cell r="J5">
            <v>51515</v>
          </cell>
        </row>
        <row r="6">
          <cell r="H6">
            <v>1630156525.33</v>
          </cell>
          <cell r="J6">
            <v>11892</v>
          </cell>
        </row>
        <row r="7">
          <cell r="H7">
            <v>1566191209.7</v>
          </cell>
          <cell r="J7">
            <v>10868</v>
          </cell>
        </row>
        <row r="8">
          <cell r="H8">
            <v>2147547243.93</v>
          </cell>
          <cell r="J8">
            <v>14888</v>
          </cell>
        </row>
        <row r="9">
          <cell r="H9">
            <v>1201571631.59</v>
          </cell>
          <cell r="J9">
            <v>9388</v>
          </cell>
        </row>
        <row r="10">
          <cell r="H10">
            <v>1440179.18</v>
          </cell>
          <cell r="J10">
            <v>6</v>
          </cell>
        </row>
        <row r="11">
          <cell r="H11">
            <v>162652.02</v>
          </cell>
          <cell r="J11">
            <v>1</v>
          </cell>
        </row>
      </sheetData>
      <sheetData sheetId="16">
        <row r="3">
          <cell r="I3">
            <v>824412788.14</v>
          </cell>
          <cell r="K3">
            <v>26719</v>
          </cell>
        </row>
        <row r="4">
          <cell r="I4">
            <v>2686554914.3</v>
          </cell>
          <cell r="K4">
            <v>35727</v>
          </cell>
        </row>
        <row r="5">
          <cell r="I5">
            <v>4916221823.98</v>
          </cell>
          <cell r="K5">
            <v>39703</v>
          </cell>
        </row>
        <row r="6">
          <cell r="I6">
            <v>1186617267.61</v>
          </cell>
          <cell r="K6">
            <v>8152</v>
          </cell>
        </row>
        <row r="7">
          <cell r="I7">
            <v>1389953151.34</v>
          </cell>
          <cell r="K7">
            <v>9130</v>
          </cell>
        </row>
        <row r="8">
          <cell r="I8">
            <v>947778753.52</v>
          </cell>
          <cell r="K8">
            <v>6092</v>
          </cell>
        </row>
        <row r="9">
          <cell r="I9">
            <v>986138870.23</v>
          </cell>
          <cell r="K9">
            <v>5994</v>
          </cell>
        </row>
        <row r="10">
          <cell r="I10">
            <v>2162705341.89</v>
          </cell>
          <cell r="K10">
            <v>12330</v>
          </cell>
        </row>
        <row r="11">
          <cell r="I11">
            <v>74788.74</v>
          </cell>
          <cell r="K11">
            <v>36</v>
          </cell>
        </row>
      </sheetData>
      <sheetData sheetId="17">
        <row r="3">
          <cell r="F3">
            <v>523445311.11</v>
          </cell>
          <cell r="H3">
            <v>5466</v>
          </cell>
        </row>
        <row r="4">
          <cell r="F4">
            <v>565513245.73</v>
          </cell>
          <cell r="H4">
            <v>6361</v>
          </cell>
        </row>
        <row r="5">
          <cell r="F5">
            <v>3996803053.66</v>
          </cell>
          <cell r="H5">
            <v>28037</v>
          </cell>
        </row>
        <row r="6">
          <cell r="F6">
            <v>398116743.73</v>
          </cell>
          <cell r="H6">
            <v>5468</v>
          </cell>
        </row>
        <row r="7">
          <cell r="F7">
            <v>1449027180.66</v>
          </cell>
          <cell r="H7">
            <v>17599</v>
          </cell>
        </row>
        <row r="8">
          <cell r="F8">
            <v>3830926427.94</v>
          </cell>
          <cell r="H8">
            <v>31677</v>
          </cell>
        </row>
        <row r="9">
          <cell r="F9">
            <v>1293742553.43</v>
          </cell>
          <cell r="H9">
            <v>12063</v>
          </cell>
        </row>
        <row r="10">
          <cell r="F10">
            <v>770274094.01</v>
          </cell>
          <cell r="H10">
            <v>8757</v>
          </cell>
        </row>
        <row r="11">
          <cell r="F11">
            <v>752558795.81</v>
          </cell>
          <cell r="H11">
            <v>9570</v>
          </cell>
        </row>
        <row r="12">
          <cell r="F12">
            <v>613044778.01</v>
          </cell>
          <cell r="H12">
            <v>8121</v>
          </cell>
        </row>
        <row r="13">
          <cell r="F13">
            <v>500347957.7</v>
          </cell>
          <cell r="H13">
            <v>6349</v>
          </cell>
        </row>
        <row r="14">
          <cell r="F14">
            <v>406657557.96</v>
          </cell>
          <cell r="H14">
            <v>4415</v>
          </cell>
        </row>
      </sheetData>
      <sheetData sheetId="18">
        <row r="3">
          <cell r="G3">
            <v>8120179613.32</v>
          </cell>
          <cell r="I3">
            <v>61291</v>
          </cell>
        </row>
        <row r="4">
          <cell r="G4">
            <v>6980278086.43</v>
          </cell>
          <cell r="I4">
            <v>82592</v>
          </cell>
        </row>
        <row r="6">
          <cell r="G6">
            <v>0</v>
          </cell>
          <cell r="I6">
            <v>0</v>
          </cell>
        </row>
      </sheetData>
      <sheetData sheetId="19">
        <row r="3">
          <cell r="G3">
            <v>7176505839.06</v>
          </cell>
          <cell r="I3">
            <v>60219</v>
          </cell>
        </row>
        <row r="4">
          <cell r="G4">
            <v>7923951860.69</v>
          </cell>
          <cell r="I4">
            <v>83664</v>
          </cell>
        </row>
        <row r="5">
          <cell r="G5">
            <v>0</v>
          </cell>
          <cell r="I5">
            <v>0</v>
          </cell>
        </row>
        <row r="6">
          <cell r="G6">
            <v>0</v>
          </cell>
          <cell r="I6">
            <v>0</v>
          </cell>
        </row>
      </sheetData>
      <sheetData sheetId="20">
        <row r="3">
          <cell r="G3">
            <v>4395218389.83</v>
          </cell>
          <cell r="I3">
            <v>43684</v>
          </cell>
        </row>
        <row r="4">
          <cell r="G4">
            <v>3798759911.38</v>
          </cell>
          <cell r="I4">
            <v>34164</v>
          </cell>
        </row>
        <row r="5">
          <cell r="G5">
            <v>6844111594.79</v>
          </cell>
          <cell r="I5">
            <v>64865</v>
          </cell>
        </row>
        <row r="6">
          <cell r="G6">
            <v>52395029.39</v>
          </cell>
          <cell r="I6">
            <v>995</v>
          </cell>
        </row>
        <row r="7">
          <cell r="G7">
            <v>9978133</v>
          </cell>
          <cell r="I7">
            <v>164</v>
          </cell>
        </row>
        <row r="8">
          <cell r="G8">
            <v>-5358.64</v>
          </cell>
          <cell r="I8">
            <v>11</v>
          </cell>
        </row>
      </sheetData>
      <sheetData sheetId="21">
        <row r="3">
          <cell r="I3">
            <v>0</v>
          </cell>
          <cell r="K3">
            <v>0</v>
          </cell>
        </row>
        <row r="4">
          <cell r="I4">
            <v>0</v>
          </cell>
          <cell r="K4">
            <v>0</v>
          </cell>
        </row>
        <row r="5">
          <cell r="I5">
            <v>0</v>
          </cell>
          <cell r="K5">
            <v>0</v>
          </cell>
        </row>
        <row r="6">
          <cell r="I6">
            <v>289299764.84</v>
          </cell>
          <cell r="K6">
            <v>2190</v>
          </cell>
        </row>
        <row r="7">
          <cell r="I7">
            <v>789177693.42</v>
          </cell>
          <cell r="K7">
            <v>6273</v>
          </cell>
        </row>
        <row r="8">
          <cell r="I8">
            <v>896640279.59</v>
          </cell>
          <cell r="K8">
            <v>7494</v>
          </cell>
        </row>
        <row r="9">
          <cell r="I9">
            <v>479295014.59</v>
          </cell>
          <cell r="K9">
            <v>4141</v>
          </cell>
        </row>
        <row r="10">
          <cell r="I10">
            <v>612801456.56</v>
          </cell>
          <cell r="K10">
            <v>4337</v>
          </cell>
        </row>
        <row r="11">
          <cell r="I11">
            <v>753450385.93</v>
          </cell>
          <cell r="K11">
            <v>4997</v>
          </cell>
        </row>
        <row r="12">
          <cell r="I12">
            <v>2381678118.61</v>
          </cell>
          <cell r="K12">
            <v>17688</v>
          </cell>
        </row>
        <row r="13">
          <cell r="I13">
            <v>1756053313</v>
          </cell>
          <cell r="K13">
            <v>14040</v>
          </cell>
        </row>
        <row r="14">
          <cell r="I14">
            <v>1338935816.01</v>
          </cell>
          <cell r="K14">
            <v>11755</v>
          </cell>
        </row>
        <row r="15">
          <cell r="I15">
            <v>1152466590.17</v>
          </cell>
          <cell r="K15">
            <v>11217</v>
          </cell>
        </row>
        <row r="16">
          <cell r="I16">
            <v>854906602.52</v>
          </cell>
          <cell r="K16">
            <v>8456</v>
          </cell>
        </row>
        <row r="17">
          <cell r="I17">
            <v>617738243.32</v>
          </cell>
          <cell r="K17">
            <v>6797</v>
          </cell>
        </row>
        <row r="18">
          <cell r="I18">
            <v>550945729.21</v>
          </cell>
          <cell r="K18">
            <v>6600</v>
          </cell>
        </row>
        <row r="19">
          <cell r="I19">
            <v>573236515</v>
          </cell>
          <cell r="K19">
            <v>7552</v>
          </cell>
        </row>
        <row r="20">
          <cell r="I20">
            <v>577119894.95</v>
          </cell>
          <cell r="K20">
            <v>7452</v>
          </cell>
        </row>
        <row r="21">
          <cell r="I21">
            <v>416958410.1</v>
          </cell>
          <cell r="K21">
            <v>5989</v>
          </cell>
        </row>
        <row r="22">
          <cell r="I22">
            <v>417693504.68</v>
          </cell>
          <cell r="K22">
            <v>6457</v>
          </cell>
        </row>
        <row r="23">
          <cell r="I23">
            <v>197536030.96</v>
          </cell>
          <cell r="K23">
            <v>3107</v>
          </cell>
        </row>
        <row r="24">
          <cell r="I24">
            <v>211283735.21</v>
          </cell>
          <cell r="K24">
            <v>3327</v>
          </cell>
        </row>
        <row r="25">
          <cell r="I25">
            <v>71382083.28</v>
          </cell>
          <cell r="K25">
            <v>1200</v>
          </cell>
        </row>
        <row r="26">
          <cell r="I26">
            <v>51394063.58</v>
          </cell>
          <cell r="K26">
            <v>803</v>
          </cell>
        </row>
        <row r="27">
          <cell r="I27">
            <v>30177749.1</v>
          </cell>
          <cell r="K27">
            <v>497</v>
          </cell>
        </row>
        <row r="28">
          <cell r="I28">
            <v>24869611.98</v>
          </cell>
          <cell r="K28">
            <v>467</v>
          </cell>
        </row>
        <row r="29">
          <cell r="I29">
            <v>17889857.76</v>
          </cell>
          <cell r="K29">
            <v>342</v>
          </cell>
        </row>
        <row r="30">
          <cell r="I30">
            <v>15620940.05</v>
          </cell>
          <cell r="K30">
            <v>269</v>
          </cell>
        </row>
        <row r="31">
          <cell r="I31">
            <v>6598809.08</v>
          </cell>
          <cell r="K31">
            <v>122</v>
          </cell>
        </row>
        <row r="32">
          <cell r="I32">
            <v>5665159.13</v>
          </cell>
          <cell r="K32">
            <v>118</v>
          </cell>
        </row>
        <row r="33">
          <cell r="I33">
            <v>9642327.12</v>
          </cell>
          <cell r="K33">
            <v>196</v>
          </cell>
        </row>
      </sheetData>
      <sheetData sheetId="22">
        <row r="3">
          <cell r="I3">
            <v>771142065.04</v>
          </cell>
          <cell r="K3">
            <v>15745</v>
          </cell>
        </row>
        <row r="4">
          <cell r="I4">
            <v>1725287492.85</v>
          </cell>
          <cell r="K4">
            <v>23500</v>
          </cell>
        </row>
        <row r="5">
          <cell r="I5">
            <v>3003915120.79</v>
          </cell>
          <cell r="K5">
            <v>31385</v>
          </cell>
        </row>
        <row r="6">
          <cell r="I6">
            <v>4949604958.72</v>
          </cell>
          <cell r="K6">
            <v>39790</v>
          </cell>
        </row>
        <row r="7">
          <cell r="I7">
            <v>2957710034.06</v>
          </cell>
          <cell r="K7">
            <v>20650</v>
          </cell>
        </row>
        <row r="8">
          <cell r="I8">
            <v>1003935995.57</v>
          </cell>
          <cell r="K8">
            <v>7506</v>
          </cell>
        </row>
        <row r="9">
          <cell r="I9">
            <v>680675722.25</v>
          </cell>
          <cell r="K9">
            <v>5237</v>
          </cell>
        </row>
        <row r="10">
          <cell r="I10">
            <v>8048451.08</v>
          </cell>
          <cell r="K10">
            <v>69</v>
          </cell>
        </row>
        <row r="11">
          <cell r="I11">
            <v>137859.39</v>
          </cell>
          <cell r="K11">
            <v>1</v>
          </cell>
        </row>
      </sheetData>
      <sheetData sheetId="23">
        <row r="47">
          <cell r="I47">
            <v>14527589370.6</v>
          </cell>
          <cell r="K47">
            <v>139224</v>
          </cell>
          <cell r="M47">
            <v>989734.5</v>
          </cell>
        </row>
        <row r="48">
          <cell r="I48">
            <v>242124130.48</v>
          </cell>
          <cell r="K48">
            <v>1989</v>
          </cell>
          <cell r="M48">
            <v>1586666.35</v>
          </cell>
        </row>
        <row r="49">
          <cell r="I49">
            <v>118403214.09</v>
          </cell>
          <cell r="K49">
            <v>940</v>
          </cell>
          <cell r="M49">
            <v>1400169.88</v>
          </cell>
        </row>
        <row r="50">
          <cell r="I50">
            <v>62823067.17</v>
          </cell>
          <cell r="K50">
            <v>508</v>
          </cell>
          <cell r="M50">
            <v>1026693.09</v>
          </cell>
        </row>
        <row r="51">
          <cell r="I51">
            <v>39066493.52</v>
          </cell>
          <cell r="K51">
            <v>332</v>
          </cell>
          <cell r="M51">
            <v>844369.09</v>
          </cell>
        </row>
        <row r="52">
          <cell r="I52">
            <v>27079518.15</v>
          </cell>
          <cell r="K52">
            <v>224</v>
          </cell>
          <cell r="M52">
            <v>703983.71</v>
          </cell>
        </row>
        <row r="53">
          <cell r="I53">
            <v>16145346.71</v>
          </cell>
          <cell r="K53">
            <v>127</v>
          </cell>
          <cell r="M53">
            <v>500235.85</v>
          </cell>
        </row>
        <row r="54">
          <cell r="I54">
            <v>12376193.59</v>
          </cell>
          <cell r="K54">
            <v>103</v>
          </cell>
          <cell r="M54">
            <v>437878.58</v>
          </cell>
        </row>
        <row r="55">
          <cell r="I55">
            <v>8347352.18</v>
          </cell>
          <cell r="K55">
            <v>62</v>
          </cell>
          <cell r="M55">
            <v>310530.53</v>
          </cell>
        </row>
        <row r="56">
          <cell r="I56">
            <v>6883198.61</v>
          </cell>
          <cell r="K56">
            <v>60</v>
          </cell>
          <cell r="M56">
            <v>260364.19</v>
          </cell>
        </row>
        <row r="57">
          <cell r="I57">
            <v>7976642.61</v>
          </cell>
          <cell r="K57">
            <v>60</v>
          </cell>
          <cell r="M57">
            <v>316905.59</v>
          </cell>
        </row>
        <row r="58">
          <cell r="I58">
            <v>5646261.67</v>
          </cell>
          <cell r="K58">
            <v>48</v>
          </cell>
          <cell r="M58">
            <v>251951.44</v>
          </cell>
        </row>
        <row r="59">
          <cell r="I59">
            <v>17157779.61</v>
          </cell>
          <cell r="K59">
            <v>134</v>
          </cell>
          <cell r="M59">
            <v>944815.23</v>
          </cell>
        </row>
      </sheetData>
      <sheetData sheetId="24">
        <row r="19">
          <cell r="AU19">
            <v>1000512000</v>
          </cell>
          <cell r="AV19">
            <v>1250640000</v>
          </cell>
        </row>
      </sheetData>
      <sheetData sheetId="26">
        <row r="3">
          <cell r="A3" t="str">
            <v>3M EURIBOR</v>
          </cell>
          <cell r="B3">
            <v>0.01419</v>
          </cell>
        </row>
        <row r="4">
          <cell r="A4" t="str">
            <v>3M GBP LIBOR</v>
          </cell>
          <cell r="B4">
            <v>0.0106519</v>
          </cell>
        </row>
        <row r="5">
          <cell r="A5" t="str">
            <v>3M USD LIBOR</v>
          </cell>
          <cell r="B5">
            <v>0.0055915</v>
          </cell>
        </row>
        <row r="6">
          <cell r="A6" t="str">
            <v>1M USD LIBOR</v>
          </cell>
          <cell r="B6">
            <v>0.0024275</v>
          </cell>
        </row>
      </sheetData>
      <sheetData sheetId="27">
        <row r="13">
          <cell r="B13" t="str">
            <v>Long Term Rating </v>
          </cell>
          <cell r="C13" t="str">
            <v>Short Term Rating</v>
          </cell>
        </row>
        <row r="14">
          <cell r="A14" t="str">
            <v>Santander UK</v>
          </cell>
          <cell r="B14" t="str">
            <v>A / A2 </v>
          </cell>
          <cell r="C14" t="str">
            <v>F1 / P-1 </v>
          </cell>
        </row>
        <row r="15">
          <cell r="A15" t="str">
            <v>Abbey National Treasury Services plc</v>
          </cell>
          <cell r="B15" t="str">
            <v>A / A2 </v>
          </cell>
          <cell r="C15" t="str">
            <v>F1 / P-1 </v>
          </cell>
        </row>
        <row r="16">
          <cell r="A16" t="str">
            <v>Credit Suisse International</v>
          </cell>
          <cell r="B16" t="str">
            <v>A / A1 </v>
          </cell>
          <cell r="C16" t="str">
            <v>F1 / P-1 </v>
          </cell>
        </row>
        <row r="17">
          <cell r="A17" t="str">
            <v>The Royal Bank of Scotland</v>
          </cell>
          <cell r="B17" t="str">
            <v>A / A3- </v>
          </cell>
          <cell r="C17" t="str">
            <v>F1 / P-2 </v>
          </cell>
        </row>
        <row r="18">
          <cell r="A18" t="str">
            <v>UBS AG</v>
          </cell>
          <cell r="B18" t="str">
            <v>A / A2 </v>
          </cell>
          <cell r="C18" t="str">
            <v>F1 / P-1- </v>
          </cell>
        </row>
        <row r="19">
          <cell r="A19" t="str">
            <v>Citibank</v>
          </cell>
          <cell r="B19" t="str">
            <v>A / A3 </v>
          </cell>
          <cell r="C19" t="str">
            <v>F1 / P-2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view="pageLayout" workbookViewId="0" topLeftCell="A1">
      <selection activeCell="B24" sqref="B24:Q24"/>
    </sheetView>
  </sheetViews>
  <sheetFormatPr defaultColWidth="9.140625" defaultRowHeight="12"/>
  <cols>
    <col min="1" max="1" width="6.421875" style="102" customWidth="1"/>
    <col min="2" max="2" width="41.8515625" style="102" bestFit="1" customWidth="1"/>
    <col min="3" max="3" width="20.28125" style="102" bestFit="1" customWidth="1"/>
    <col min="4" max="4" width="29.28125" style="102" bestFit="1" customWidth="1"/>
    <col min="5" max="5" width="32.00390625" style="102" bestFit="1" customWidth="1"/>
    <col min="6" max="16384" width="9.140625" style="102" customWidth="1"/>
  </cols>
  <sheetData>
    <row r="1" spans="1:18" ht="12.75">
      <c r="A1" s="715"/>
      <c r="B1" s="716"/>
      <c r="C1" s="716"/>
      <c r="D1" s="716"/>
      <c r="E1" s="717"/>
      <c r="F1" s="718"/>
      <c r="G1" s="719"/>
      <c r="H1" s="719"/>
      <c r="I1" s="720"/>
      <c r="J1" s="720"/>
      <c r="K1" s="720"/>
      <c r="L1" s="720"/>
      <c r="M1" s="718"/>
      <c r="N1" s="718"/>
      <c r="O1" s="718"/>
      <c r="P1" s="720"/>
      <c r="Q1" s="721"/>
      <c r="R1" s="722"/>
    </row>
    <row r="2" spans="1:18" s="726" customFormat="1" ht="12.75">
      <c r="A2" s="718"/>
      <c r="B2" s="723"/>
      <c r="C2" s="716"/>
      <c r="D2" s="716"/>
      <c r="E2" s="718"/>
      <c r="F2" s="718"/>
      <c r="G2" s="719"/>
      <c r="H2" s="724"/>
      <c r="I2" s="720"/>
      <c r="J2" s="720"/>
      <c r="K2" s="720"/>
      <c r="L2" s="720"/>
      <c r="M2" s="718"/>
      <c r="N2" s="718"/>
      <c r="O2" s="718"/>
      <c r="P2" s="718"/>
      <c r="Q2" s="718"/>
      <c r="R2" s="725"/>
    </row>
    <row r="3" spans="1:18" s="726" customFormat="1" ht="12.75">
      <c r="A3" s="718"/>
      <c r="B3" s="727"/>
      <c r="C3" s="728"/>
      <c r="D3" s="728"/>
      <c r="E3" s="729"/>
      <c r="F3" s="718"/>
      <c r="G3" s="730"/>
      <c r="H3" s="724"/>
      <c r="I3" s="720"/>
      <c r="J3" s="720"/>
      <c r="K3" s="720"/>
      <c r="L3" s="720"/>
      <c r="M3" s="718"/>
      <c r="N3" s="718"/>
      <c r="O3" s="718"/>
      <c r="P3" s="718"/>
      <c r="Q3" s="718"/>
      <c r="R3" s="725"/>
    </row>
    <row r="4" spans="1:18" s="726" customFormat="1" ht="12.75">
      <c r="A4" s="718"/>
      <c r="B4" s="731"/>
      <c r="C4" s="728"/>
      <c r="D4" s="728"/>
      <c r="E4" s="732"/>
      <c r="F4" s="718"/>
      <c r="G4" s="719"/>
      <c r="H4" s="724"/>
      <c r="I4" s="720"/>
      <c r="J4" s="720"/>
      <c r="K4" s="720"/>
      <c r="L4" s="720"/>
      <c r="M4" s="718"/>
      <c r="N4" s="718"/>
      <c r="O4" s="718"/>
      <c r="P4" s="718"/>
      <c r="Q4" s="718"/>
      <c r="R4" s="725"/>
    </row>
    <row r="5" spans="1:18" s="726" customFormat="1" ht="12.75">
      <c r="A5" s="718"/>
      <c r="B5" s="727"/>
      <c r="C5" s="733"/>
      <c r="D5" s="733"/>
      <c r="E5" s="732"/>
      <c r="F5" s="718"/>
      <c r="G5" s="719"/>
      <c r="H5" s="724"/>
      <c r="I5" s="720"/>
      <c r="J5" s="720"/>
      <c r="K5" s="720"/>
      <c r="L5" s="720"/>
      <c r="M5" s="718"/>
      <c r="N5" s="718"/>
      <c r="O5" s="718"/>
      <c r="P5" s="718"/>
      <c r="Q5" s="718"/>
      <c r="R5" s="725"/>
    </row>
    <row r="6" spans="1:18" s="726" customFormat="1" ht="12.75">
      <c r="A6" s="718"/>
      <c r="B6" s="731"/>
      <c r="C6" s="733"/>
      <c r="D6" s="733"/>
      <c r="E6" s="732"/>
      <c r="F6" s="718"/>
      <c r="G6" s="719"/>
      <c r="H6" s="730"/>
      <c r="I6" s="720"/>
      <c r="J6" s="720"/>
      <c r="K6" s="720"/>
      <c r="L6" s="720"/>
      <c r="M6" s="718"/>
      <c r="N6" s="718"/>
      <c r="O6" s="718"/>
      <c r="P6" s="718"/>
      <c r="Q6" s="718"/>
      <c r="R6" s="725"/>
    </row>
    <row r="7" spans="1:18" s="726" customFormat="1" ht="12.75">
      <c r="A7" s="718"/>
      <c r="B7" s="723"/>
      <c r="C7" s="733"/>
      <c r="D7" s="733"/>
      <c r="E7" s="718"/>
      <c r="F7" s="718"/>
      <c r="G7" s="719"/>
      <c r="H7" s="724"/>
      <c r="I7" s="720"/>
      <c r="J7" s="720"/>
      <c r="K7" s="720"/>
      <c r="L7" s="720"/>
      <c r="M7" s="718"/>
      <c r="N7" s="718"/>
      <c r="O7" s="718"/>
      <c r="P7" s="718"/>
      <c r="Q7" s="718"/>
      <c r="R7" s="725"/>
    </row>
    <row r="8" spans="1:18" s="726" customFormat="1" ht="12.75">
      <c r="A8" s="718"/>
      <c r="B8" s="723"/>
      <c r="C8" s="733"/>
      <c r="D8" s="733"/>
      <c r="E8" s="718"/>
      <c r="F8" s="718"/>
      <c r="G8" s="719"/>
      <c r="H8" s="724"/>
      <c r="I8" s="720"/>
      <c r="J8" s="720"/>
      <c r="K8" s="720"/>
      <c r="L8" s="720"/>
      <c r="M8" s="718"/>
      <c r="N8" s="718"/>
      <c r="O8" s="718"/>
      <c r="P8" s="718"/>
      <c r="Q8" s="718"/>
      <c r="R8" s="725"/>
    </row>
    <row r="9" spans="1:18" s="726" customFormat="1" ht="12.75">
      <c r="A9" s="718"/>
      <c r="B9" s="723"/>
      <c r="C9" s="733"/>
      <c r="D9" s="733"/>
      <c r="E9" s="718"/>
      <c r="F9" s="718"/>
      <c r="G9" s="719"/>
      <c r="H9" s="724"/>
      <c r="I9" s="720"/>
      <c r="J9" s="720"/>
      <c r="K9" s="720"/>
      <c r="L9" s="720"/>
      <c r="M9" s="718"/>
      <c r="N9" s="718"/>
      <c r="O9" s="718"/>
      <c r="P9" s="718"/>
      <c r="Q9" s="718"/>
      <c r="R9" s="725"/>
    </row>
    <row r="10" spans="1:18" s="726" customFormat="1" ht="12.75">
      <c r="A10" s="718"/>
      <c r="B10" s="723"/>
      <c r="C10" s="733"/>
      <c r="D10" s="733"/>
      <c r="E10" s="718"/>
      <c r="F10" s="718"/>
      <c r="G10" s="719"/>
      <c r="H10" s="724"/>
      <c r="I10" s="720"/>
      <c r="J10" s="720"/>
      <c r="K10" s="720"/>
      <c r="L10" s="720"/>
      <c r="M10" s="718"/>
      <c r="N10" s="718"/>
      <c r="O10" s="718"/>
      <c r="P10" s="718"/>
      <c r="Q10" s="718"/>
      <c r="R10" s="725"/>
    </row>
    <row r="11" spans="1:18" s="726" customFormat="1" ht="12.75">
      <c r="A11" s="718"/>
      <c r="B11" s="723"/>
      <c r="C11" s="733"/>
      <c r="D11" s="733"/>
      <c r="E11" s="718"/>
      <c r="F11" s="718"/>
      <c r="G11" s="719"/>
      <c r="H11" s="724"/>
      <c r="I11" s="720"/>
      <c r="J11" s="720"/>
      <c r="K11" s="720"/>
      <c r="L11" s="720"/>
      <c r="M11" s="718"/>
      <c r="N11" s="718"/>
      <c r="O11" s="718"/>
      <c r="P11" s="718"/>
      <c r="Q11" s="718"/>
      <c r="R11" s="725"/>
    </row>
    <row r="12" spans="1:18" s="726" customFormat="1" ht="12.75">
      <c r="A12" s="718"/>
      <c r="B12" s="723"/>
      <c r="C12" s="733"/>
      <c r="D12" s="733"/>
      <c r="E12" s="718"/>
      <c r="F12" s="718"/>
      <c r="G12" s="719"/>
      <c r="H12" s="724"/>
      <c r="I12" s="720"/>
      <c r="J12" s="720"/>
      <c r="K12" s="720"/>
      <c r="L12" s="720"/>
      <c r="M12" s="718"/>
      <c r="N12" s="718"/>
      <c r="O12" s="718"/>
      <c r="P12" s="718"/>
      <c r="Q12" s="718"/>
      <c r="R12" s="725"/>
    </row>
    <row r="13" spans="1:18" s="726" customFormat="1" ht="12.75">
      <c r="A13" s="718"/>
      <c r="B13" s="723"/>
      <c r="C13" s="733"/>
      <c r="D13" s="733"/>
      <c r="E13" s="718"/>
      <c r="F13" s="718"/>
      <c r="G13" s="719"/>
      <c r="H13" s="724"/>
      <c r="I13" s="720"/>
      <c r="J13" s="720"/>
      <c r="K13" s="720"/>
      <c r="L13" s="720"/>
      <c r="M13" s="718"/>
      <c r="N13" s="718"/>
      <c r="O13" s="718"/>
      <c r="P13" s="718"/>
      <c r="Q13" s="718"/>
      <c r="R13" s="725"/>
    </row>
    <row r="14" spans="1:18" s="726" customFormat="1" ht="12.75">
      <c r="A14" s="718"/>
      <c r="B14" s="733"/>
      <c r="C14" s="733"/>
      <c r="D14" s="733"/>
      <c r="E14" s="718"/>
      <c r="F14" s="718"/>
      <c r="G14" s="719"/>
      <c r="H14" s="724"/>
      <c r="I14" s="720"/>
      <c r="J14" s="720"/>
      <c r="K14" s="720"/>
      <c r="L14" s="720"/>
      <c r="M14" s="718"/>
      <c r="N14" s="718"/>
      <c r="O14" s="718"/>
      <c r="P14" s="720"/>
      <c r="Q14" s="720"/>
      <c r="R14" s="725"/>
    </row>
    <row r="15" spans="1:18" ht="12.75">
      <c r="A15" s="734"/>
      <c r="B15" s="9" t="s">
        <v>0</v>
      </c>
      <c r="C15" s="10"/>
      <c r="D15" s="10"/>
      <c r="E15" s="210">
        <v>41090</v>
      </c>
      <c r="F15" s="735"/>
      <c r="G15" s="736"/>
      <c r="H15" s="724"/>
      <c r="I15" s="724"/>
      <c r="J15" s="724"/>
      <c r="K15" s="724"/>
      <c r="L15" s="724"/>
      <c r="M15" s="724"/>
      <c r="N15" s="724"/>
      <c r="O15" s="724"/>
      <c r="P15" s="737"/>
      <c r="Q15" s="738"/>
      <c r="R15" s="739"/>
    </row>
    <row r="16" spans="1:18" ht="12.75">
      <c r="A16" s="734"/>
      <c r="B16" s="11" t="s">
        <v>1</v>
      </c>
      <c r="C16" s="12"/>
      <c r="D16" s="12"/>
      <c r="E16" s="211" t="s">
        <v>503</v>
      </c>
      <c r="F16" s="735"/>
      <c r="G16" s="735"/>
      <c r="H16" s="724"/>
      <c r="I16" s="724"/>
      <c r="J16" s="724"/>
      <c r="K16" s="724"/>
      <c r="L16" s="724"/>
      <c r="M16" s="724"/>
      <c r="N16" s="724"/>
      <c r="O16" s="724"/>
      <c r="P16" s="737"/>
      <c r="Q16" s="738"/>
      <c r="R16" s="739"/>
    </row>
    <row r="17" spans="1:18" ht="12.75">
      <c r="A17" s="734"/>
      <c r="B17" s="11" t="s">
        <v>2</v>
      </c>
      <c r="C17" s="12"/>
      <c r="D17" s="12"/>
      <c r="E17" s="211">
        <v>41091</v>
      </c>
      <c r="F17" s="735"/>
      <c r="G17" s="735"/>
      <c r="H17" s="724"/>
      <c r="I17" s="724"/>
      <c r="J17" s="724"/>
      <c r="K17" s="724"/>
      <c r="L17" s="724"/>
      <c r="M17" s="724"/>
      <c r="N17" s="724"/>
      <c r="O17" s="724"/>
      <c r="P17" s="737"/>
      <c r="Q17" s="738"/>
      <c r="R17" s="739"/>
    </row>
    <row r="18" spans="1:18" ht="12.75">
      <c r="A18" s="734"/>
      <c r="B18" s="740"/>
      <c r="C18" s="741"/>
      <c r="D18" s="741"/>
      <c r="E18" s="742"/>
      <c r="F18" s="718"/>
      <c r="G18" s="718"/>
      <c r="H18" s="718"/>
      <c r="I18" s="724"/>
      <c r="J18" s="724"/>
      <c r="K18" s="724"/>
      <c r="L18" s="724"/>
      <c r="M18" s="724"/>
      <c r="N18" s="724"/>
      <c r="O18" s="724"/>
      <c r="P18" s="737"/>
      <c r="Q18" s="738"/>
      <c r="R18" s="739"/>
    </row>
    <row r="19" spans="1:18" ht="12.75">
      <c r="A19" s="715"/>
      <c r="B19" s="733"/>
      <c r="C19" s="733"/>
      <c r="D19" s="733"/>
      <c r="E19" s="718"/>
      <c r="F19" s="718"/>
      <c r="G19" s="719"/>
      <c r="H19" s="719"/>
      <c r="I19" s="720"/>
      <c r="J19" s="720"/>
      <c r="K19" s="720"/>
      <c r="L19" s="720"/>
      <c r="M19" s="718"/>
      <c r="N19" s="718"/>
      <c r="O19" s="718"/>
      <c r="P19" s="720"/>
      <c r="Q19" s="721"/>
      <c r="R19" s="722"/>
    </row>
    <row r="20" spans="1:18" ht="28.5" customHeight="1">
      <c r="A20" s="715"/>
      <c r="B20" s="790" t="s">
        <v>500</v>
      </c>
      <c r="C20" s="790"/>
      <c r="D20" s="790"/>
      <c r="E20" s="790"/>
      <c r="F20" s="790"/>
      <c r="G20" s="790"/>
      <c r="H20" s="790"/>
      <c r="I20" s="790"/>
      <c r="J20" s="790"/>
      <c r="K20" s="790"/>
      <c r="L20" s="790"/>
      <c r="M20" s="790"/>
      <c r="N20" s="790"/>
      <c r="O20" s="790"/>
      <c r="P20" s="790"/>
      <c r="Q20" s="790"/>
      <c r="R20" s="722"/>
    </row>
    <row r="21" spans="1:18" ht="12.75">
      <c r="A21" s="715"/>
      <c r="B21" s="733"/>
      <c r="C21" s="733"/>
      <c r="D21" s="733"/>
      <c r="E21" s="718"/>
      <c r="F21" s="718"/>
      <c r="G21" s="719"/>
      <c r="H21" s="719"/>
      <c r="I21" s="720"/>
      <c r="J21" s="720"/>
      <c r="K21" s="720"/>
      <c r="L21" s="720"/>
      <c r="M21" s="718"/>
      <c r="N21" s="718"/>
      <c r="O21" s="718"/>
      <c r="P21" s="720"/>
      <c r="Q21" s="721"/>
      <c r="R21" s="722"/>
    </row>
    <row r="22" spans="1:18" ht="66.75" customHeight="1">
      <c r="A22" s="715"/>
      <c r="B22" s="791" t="s">
        <v>3</v>
      </c>
      <c r="C22" s="791"/>
      <c r="D22" s="791"/>
      <c r="E22" s="791"/>
      <c r="F22" s="791"/>
      <c r="G22" s="791"/>
      <c r="H22" s="791"/>
      <c r="I22" s="791"/>
      <c r="J22" s="791"/>
      <c r="K22" s="791"/>
      <c r="L22" s="791"/>
      <c r="M22" s="791"/>
      <c r="N22" s="791"/>
      <c r="O22" s="791"/>
      <c r="P22" s="791"/>
      <c r="Q22" s="791"/>
      <c r="R22" s="722"/>
    </row>
    <row r="23" spans="1:18" ht="12.75">
      <c r="A23" s="715"/>
      <c r="B23" s="743"/>
      <c r="C23" s="743"/>
      <c r="D23" s="743"/>
      <c r="E23" s="718"/>
      <c r="F23" s="718"/>
      <c r="G23" s="743"/>
      <c r="H23" s="743"/>
      <c r="I23" s="743"/>
      <c r="J23" s="743"/>
      <c r="K23" s="743"/>
      <c r="L23" s="743"/>
      <c r="M23" s="743"/>
      <c r="N23" s="743"/>
      <c r="O23" s="743"/>
      <c r="P23" s="720"/>
      <c r="Q23" s="721"/>
      <c r="R23" s="722"/>
    </row>
    <row r="24" spans="1:18" ht="40.5" customHeight="1">
      <c r="A24" s="715"/>
      <c r="B24" s="791" t="s">
        <v>529</v>
      </c>
      <c r="C24" s="791"/>
      <c r="D24" s="791"/>
      <c r="E24" s="791"/>
      <c r="F24" s="791"/>
      <c r="G24" s="791"/>
      <c r="H24" s="791"/>
      <c r="I24" s="791"/>
      <c r="J24" s="791"/>
      <c r="K24" s="791"/>
      <c r="L24" s="791"/>
      <c r="M24" s="791"/>
      <c r="N24" s="791"/>
      <c r="O24" s="791"/>
      <c r="P24" s="791"/>
      <c r="Q24" s="791"/>
      <c r="R24" s="722"/>
    </row>
    <row r="25" spans="1:18" ht="12.75">
      <c r="A25" s="715"/>
      <c r="B25" s="744"/>
      <c r="C25" s="745"/>
      <c r="D25" s="745"/>
      <c r="E25" s="745"/>
      <c r="F25" s="745"/>
      <c r="G25" s="745"/>
      <c r="H25" s="745"/>
      <c r="I25" s="745"/>
      <c r="J25" s="745"/>
      <c r="K25" s="745"/>
      <c r="L25" s="745"/>
      <c r="M25" s="745"/>
      <c r="N25" s="745"/>
      <c r="O25" s="745"/>
      <c r="P25" s="720"/>
      <c r="Q25" s="721"/>
      <c r="R25" s="722"/>
    </row>
    <row r="26" spans="1:18" ht="12.75" customHeight="1">
      <c r="A26" s="715"/>
      <c r="B26" s="792" t="s">
        <v>4</v>
      </c>
      <c r="C26" s="792"/>
      <c r="D26" s="743"/>
      <c r="E26" s="718"/>
      <c r="F26" s="718"/>
      <c r="G26" s="743"/>
      <c r="H26" s="743"/>
      <c r="I26" s="743"/>
      <c r="J26" s="743"/>
      <c r="K26" s="743"/>
      <c r="L26" s="743"/>
      <c r="M26" s="743"/>
      <c r="N26" s="743"/>
      <c r="O26" s="743"/>
      <c r="P26" s="720"/>
      <c r="Q26" s="721"/>
      <c r="R26" s="722"/>
    </row>
    <row r="27" spans="1:18" ht="12.75">
      <c r="A27" s="715"/>
      <c r="B27" s="718"/>
      <c r="C27" s="718"/>
      <c r="D27" s="718"/>
      <c r="E27" s="718"/>
      <c r="F27" s="718"/>
      <c r="G27" s="718"/>
      <c r="H27" s="718"/>
      <c r="I27" s="718"/>
      <c r="J27" s="718"/>
      <c r="K27" s="718"/>
      <c r="L27" s="718"/>
      <c r="M27" s="718"/>
      <c r="N27" s="718"/>
      <c r="O27" s="718"/>
      <c r="P27" s="720"/>
      <c r="Q27" s="721"/>
      <c r="R27" s="722"/>
    </row>
    <row r="28" spans="1:18" ht="12.75">
      <c r="A28" s="715"/>
      <c r="B28" s="718" t="s">
        <v>5</v>
      </c>
      <c r="C28" s="718"/>
      <c r="D28" s="718"/>
      <c r="E28" s="718"/>
      <c r="F28" s="718"/>
      <c r="G28" s="718"/>
      <c r="H28" s="718"/>
      <c r="I28" s="718"/>
      <c r="J28" s="718"/>
      <c r="K28" s="718"/>
      <c r="L28" s="718"/>
      <c r="M28" s="718"/>
      <c r="N28" s="718"/>
      <c r="O28" s="718"/>
      <c r="P28" s="720"/>
      <c r="Q28" s="721"/>
      <c r="R28" s="722"/>
    </row>
    <row r="29" spans="1:18" ht="12.75">
      <c r="A29" s="715"/>
      <c r="B29" s="13"/>
      <c r="C29" s="13"/>
      <c r="D29" s="14"/>
      <c r="E29" s="13"/>
      <c r="F29" s="718"/>
      <c r="G29" s="718"/>
      <c r="H29" s="718"/>
      <c r="I29" s="718"/>
      <c r="J29" s="718"/>
      <c r="K29" s="718"/>
      <c r="L29" s="718"/>
      <c r="M29" s="718"/>
      <c r="N29" s="718"/>
      <c r="O29" s="718"/>
      <c r="P29" s="720"/>
      <c r="Q29" s="721"/>
      <c r="R29" s="722"/>
    </row>
    <row r="30" spans="1:18" ht="12.75">
      <c r="A30" s="715"/>
      <c r="B30" s="743"/>
      <c r="C30" s="14"/>
      <c r="D30" s="14"/>
      <c r="E30" s="718"/>
      <c r="F30" s="718"/>
      <c r="G30" s="718"/>
      <c r="H30" s="718"/>
      <c r="I30" s="718"/>
      <c r="J30" s="718"/>
      <c r="K30" s="718"/>
      <c r="L30" s="718"/>
      <c r="M30" s="718"/>
      <c r="N30" s="718"/>
      <c r="O30" s="718"/>
      <c r="P30" s="720"/>
      <c r="Q30" s="721"/>
      <c r="R30" s="722"/>
    </row>
    <row r="31" spans="1:18" ht="12.75">
      <c r="A31" s="715"/>
      <c r="B31" s="13" t="s">
        <v>6</v>
      </c>
      <c r="C31" s="734" t="s">
        <v>526</v>
      </c>
      <c r="D31" s="38" t="s">
        <v>7</v>
      </c>
      <c r="E31" s="746"/>
      <c r="F31" s="746"/>
      <c r="G31" s="747"/>
      <c r="H31" s="747"/>
      <c r="I31" s="718"/>
      <c r="J31" s="718"/>
      <c r="K31" s="718"/>
      <c r="L31" s="718"/>
      <c r="M31" s="718"/>
      <c r="N31" s="718"/>
      <c r="O31" s="718"/>
      <c r="P31" s="720"/>
      <c r="Q31" s="721"/>
      <c r="R31" s="722"/>
    </row>
    <row r="32" spans="1:18" ht="12.75">
      <c r="A32" s="715"/>
      <c r="B32" s="743"/>
      <c r="C32" s="13"/>
      <c r="D32" s="14"/>
      <c r="E32" s="746"/>
      <c r="F32" s="746"/>
      <c r="G32" s="747"/>
      <c r="H32" s="747"/>
      <c r="I32" s="718"/>
      <c r="J32" s="718"/>
      <c r="K32" s="718"/>
      <c r="L32" s="718"/>
      <c r="M32" s="718"/>
      <c r="N32" s="718"/>
      <c r="O32" s="718"/>
      <c r="P32" s="720"/>
      <c r="Q32" s="721"/>
      <c r="R32" s="722"/>
    </row>
    <row r="33" spans="1:18" ht="12">
      <c r="A33" s="706"/>
      <c r="B33" s="507"/>
      <c r="C33" s="507"/>
      <c r="D33" s="507"/>
      <c r="E33" s="106"/>
      <c r="F33" s="748"/>
      <c r="G33" s="515"/>
      <c r="H33" s="515"/>
      <c r="I33" s="106"/>
      <c r="J33" s="106"/>
      <c r="K33" s="106"/>
      <c r="L33" s="106"/>
      <c r="M33" s="106"/>
      <c r="N33" s="106"/>
      <c r="O33" s="106"/>
      <c r="P33" s="148"/>
      <c r="Q33" s="749"/>
      <c r="R33" s="722"/>
    </row>
    <row r="34" spans="1:18" ht="12">
      <c r="A34" s="706"/>
      <c r="B34" s="507"/>
      <c r="C34" s="6"/>
      <c r="D34" s="507"/>
      <c r="E34" s="748"/>
      <c r="F34" s="748"/>
      <c r="G34" s="7"/>
      <c r="H34" s="106"/>
      <c r="I34" s="106"/>
      <c r="J34" s="106"/>
      <c r="K34" s="106"/>
      <c r="L34" s="106"/>
      <c r="M34" s="106"/>
      <c r="N34" s="106"/>
      <c r="O34" s="106"/>
      <c r="P34" s="148"/>
      <c r="Q34" s="749"/>
      <c r="R34" s="722"/>
    </row>
    <row r="35" spans="1:18" ht="12">
      <c r="A35" s="750"/>
      <c r="B35" s="6"/>
      <c r="C35" s="6"/>
      <c r="D35" s="7"/>
      <c r="E35" s="106"/>
      <c r="F35" s="106"/>
      <c r="G35" s="106"/>
      <c r="H35" s="106"/>
      <c r="I35" s="106"/>
      <c r="J35" s="106"/>
      <c r="K35" s="106"/>
      <c r="L35" s="106"/>
      <c r="M35" s="515"/>
      <c r="N35" s="515"/>
      <c r="O35" s="515"/>
      <c r="P35" s="751"/>
      <c r="Q35" s="752"/>
      <c r="R35" s="739"/>
    </row>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June 2012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A1">
      <selection activeCell="A1" sqref="A1:IV65536"/>
    </sheetView>
  </sheetViews>
  <sheetFormatPr defaultColWidth="9.140625" defaultRowHeight="12"/>
  <cols>
    <col min="1" max="1" width="37.00390625" style="0" customWidth="1"/>
    <col min="2" max="2" width="15.7109375" style="82"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75" bestFit="1" customWidth="1"/>
    <col min="9" max="9" width="9.140625" style="0" customWidth="1"/>
    <col min="10" max="10" width="40.8515625" style="0" customWidth="1"/>
    <col min="11" max="11" width="15.421875" style="0" bestFit="1" customWidth="1"/>
  </cols>
  <sheetData>
    <row r="1" spans="1:11" ht="12.75" thickBot="1">
      <c r="A1" s="15" t="s">
        <v>339</v>
      </c>
      <c r="B1" s="78"/>
      <c r="C1" s="23"/>
      <c r="D1" s="23"/>
      <c r="E1" s="23"/>
      <c r="F1" s="23"/>
      <c r="G1" s="23"/>
      <c r="H1" s="76"/>
      <c r="I1" s="73"/>
      <c r="J1" s="73"/>
      <c r="K1" s="73"/>
    </row>
    <row r="2" spans="1:8" ht="12">
      <c r="A2" s="19"/>
      <c r="B2" s="79"/>
      <c r="C2" s="2"/>
      <c r="D2" s="2"/>
      <c r="E2" s="2"/>
      <c r="F2" s="2"/>
      <c r="G2" s="2"/>
      <c r="H2" s="36"/>
    </row>
    <row r="3" spans="1:11" ht="12">
      <c r="A3" s="49" t="s">
        <v>295</v>
      </c>
      <c r="B3" s="80"/>
      <c r="C3" s="50"/>
      <c r="D3" s="49" t="s">
        <v>316</v>
      </c>
      <c r="E3" s="49"/>
      <c r="F3" s="50"/>
      <c r="G3" s="49" t="s">
        <v>296</v>
      </c>
      <c r="H3" s="83"/>
      <c r="J3" s="49" t="s">
        <v>325</v>
      </c>
      <c r="K3" s="49"/>
    </row>
    <row r="4" spans="1:11" ht="12">
      <c r="A4" s="50"/>
      <c r="B4" s="55"/>
      <c r="C4" s="50"/>
      <c r="D4" s="50"/>
      <c r="E4" s="50"/>
      <c r="F4" s="50"/>
      <c r="G4" s="50"/>
      <c r="H4" s="77"/>
      <c r="J4" s="50"/>
      <c r="K4" s="55"/>
    </row>
    <row r="5" spans="1:11" ht="12">
      <c r="A5" s="50" t="s">
        <v>297</v>
      </c>
      <c r="B5" s="81">
        <v>0</v>
      </c>
      <c r="C5" s="50"/>
      <c r="D5" s="50" t="s">
        <v>318</v>
      </c>
      <c r="E5" s="51">
        <v>0</v>
      </c>
      <c r="F5" s="50"/>
      <c r="G5" s="50" t="s">
        <v>298</v>
      </c>
      <c r="H5" s="219">
        <v>0</v>
      </c>
      <c r="J5" s="50" t="s">
        <v>326</v>
      </c>
      <c r="K5" s="219">
        <v>0</v>
      </c>
    </row>
    <row r="6" spans="1:11" ht="12.75" thickBot="1">
      <c r="A6" s="50" t="s">
        <v>300</v>
      </c>
      <c r="B6" s="81">
        <v>0</v>
      </c>
      <c r="C6" s="50"/>
      <c r="D6" s="50"/>
      <c r="E6" s="52"/>
      <c r="F6" s="50"/>
      <c r="G6" s="50" t="s">
        <v>302</v>
      </c>
      <c r="H6" s="219">
        <v>1283377.73</v>
      </c>
      <c r="J6" s="50" t="s">
        <v>340</v>
      </c>
      <c r="K6" s="219">
        <v>0</v>
      </c>
    </row>
    <row r="7" spans="1:11" ht="13.5" thickBot="1" thickTop="1">
      <c r="A7" s="50"/>
      <c r="B7" s="53"/>
      <c r="C7" s="50"/>
      <c r="D7" s="50"/>
      <c r="E7" s="50"/>
      <c r="F7" s="50"/>
      <c r="H7" s="220"/>
      <c r="J7" s="50" t="s">
        <v>341</v>
      </c>
      <c r="K7" s="219">
        <v>0</v>
      </c>
    </row>
    <row r="8" spans="1:11" ht="12.75" thickTop="1">
      <c r="A8" s="50"/>
      <c r="B8" s="55"/>
      <c r="C8" s="50"/>
      <c r="D8" s="50" t="s">
        <v>314</v>
      </c>
      <c r="E8" s="51">
        <v>498216749.82</v>
      </c>
      <c r="F8" s="50"/>
      <c r="G8" s="50"/>
      <c r="J8" s="50" t="s">
        <v>342</v>
      </c>
      <c r="K8" s="219">
        <v>0</v>
      </c>
    </row>
    <row r="9" spans="1:11" ht="12.75" thickBot="1">
      <c r="A9" s="50" t="s">
        <v>304</v>
      </c>
      <c r="B9" s="51">
        <v>1613588.61</v>
      </c>
      <c r="C9" s="50"/>
      <c r="D9" s="50"/>
      <c r="E9" s="52"/>
      <c r="F9" s="50"/>
      <c r="G9" s="50" t="s">
        <v>305</v>
      </c>
      <c r="H9" s="219">
        <v>202797.2895890411</v>
      </c>
      <c r="J9" s="54"/>
      <c r="K9" s="225"/>
    </row>
    <row r="10" spans="1:11" ht="12.75" thickTop="1">
      <c r="A10" s="50" t="s">
        <v>305</v>
      </c>
      <c r="B10" s="81">
        <v>0</v>
      </c>
      <c r="C10" s="50"/>
      <c r="D10" s="2"/>
      <c r="E10" s="2"/>
      <c r="F10" s="50"/>
      <c r="G10" s="50" t="s">
        <v>307</v>
      </c>
      <c r="H10" s="219">
        <v>0</v>
      </c>
      <c r="J10" s="50"/>
      <c r="K10" s="226"/>
    </row>
    <row r="11" spans="1:11" ht="12">
      <c r="A11" s="50" t="s">
        <v>306</v>
      </c>
      <c r="B11" s="81">
        <v>0</v>
      </c>
      <c r="C11" s="50"/>
      <c r="F11" s="50"/>
      <c r="G11" s="50" t="s">
        <v>440</v>
      </c>
      <c r="H11" s="219">
        <v>0</v>
      </c>
      <c r="J11" s="50" t="s">
        <v>327</v>
      </c>
      <c r="K11" s="219">
        <v>0</v>
      </c>
    </row>
    <row r="12" spans="1:11" ht="12.75" thickBot="1">
      <c r="A12" s="50" t="s">
        <v>308</v>
      </c>
      <c r="B12" s="81">
        <v>0</v>
      </c>
      <c r="C12" s="54"/>
      <c r="F12" s="50"/>
      <c r="G12" s="50"/>
      <c r="H12" s="220"/>
      <c r="J12" s="50"/>
      <c r="K12" s="227"/>
    </row>
    <row r="13" spans="1:11" ht="13.5" thickBot="1" thickTop="1">
      <c r="A13" s="50"/>
      <c r="B13" s="53"/>
      <c r="C13" s="50"/>
      <c r="F13" s="50"/>
      <c r="J13" s="50"/>
      <c r="K13" s="228"/>
    </row>
    <row r="14" spans="1:11" ht="12.75" thickTop="1">
      <c r="A14" s="50"/>
      <c r="B14" s="55"/>
      <c r="C14" s="50"/>
      <c r="F14" s="50"/>
      <c r="G14" s="50" t="s">
        <v>312</v>
      </c>
      <c r="H14" s="219">
        <v>227060199.32999998</v>
      </c>
      <c r="J14" s="3" t="s">
        <v>328</v>
      </c>
      <c r="K14" s="219">
        <v>0</v>
      </c>
    </row>
    <row r="15" spans="1:11" ht="12.75" thickBot="1">
      <c r="A15" s="50" t="s">
        <v>311</v>
      </c>
      <c r="B15" s="51">
        <v>64903398.79</v>
      </c>
      <c r="C15" s="50"/>
      <c r="F15" s="50"/>
      <c r="H15" s="220"/>
      <c r="J15" s="2"/>
      <c r="K15" s="227"/>
    </row>
    <row r="16" spans="1:7" ht="12.75" thickTop="1">
      <c r="A16" s="50" t="s">
        <v>314</v>
      </c>
      <c r="B16" s="51">
        <v>14592614.05</v>
      </c>
      <c r="C16" s="50"/>
      <c r="F16" s="50"/>
      <c r="G16" s="50"/>
    </row>
    <row r="17" spans="1:8" ht="12.75" thickBot="1">
      <c r="A17" s="50"/>
      <c r="B17" s="53"/>
      <c r="C17" s="50"/>
      <c r="F17" s="50"/>
      <c r="G17" s="50" t="s">
        <v>441</v>
      </c>
      <c r="H17" s="219">
        <v>39612325.62427863</v>
      </c>
    </row>
    <row r="18" spans="1:8" ht="12.75" thickTop="1">
      <c r="A18" s="50"/>
      <c r="B18" s="55"/>
      <c r="C18" s="50"/>
      <c r="F18" s="50"/>
      <c r="G18" s="50" t="s">
        <v>461</v>
      </c>
      <c r="H18" s="219">
        <v>0</v>
      </c>
    </row>
    <row r="19" spans="3:8" ht="12.75" thickBot="1">
      <c r="C19" s="50"/>
      <c r="F19" s="50"/>
      <c r="G19" s="50"/>
      <c r="H19" s="220"/>
    </row>
    <row r="20" spans="3:8" ht="12.75" thickTop="1">
      <c r="C20" s="50"/>
      <c r="F20" s="50"/>
      <c r="G20" s="50"/>
      <c r="H20" s="221"/>
    </row>
    <row r="21" spans="3:8" ht="12">
      <c r="C21" s="50"/>
      <c r="D21" s="209"/>
      <c r="F21" s="50"/>
      <c r="G21" s="50" t="s">
        <v>443</v>
      </c>
      <c r="H21" s="219">
        <v>20450000</v>
      </c>
    </row>
    <row r="22" spans="3:9" ht="12.75" thickBot="1">
      <c r="C22" s="50"/>
      <c r="D22" s="209"/>
      <c r="F22" s="50"/>
      <c r="G22" s="50"/>
      <c r="H22" s="220"/>
      <c r="I22" s="41"/>
    </row>
    <row r="23" spans="3:8" ht="12.75" thickTop="1">
      <c r="C23" s="50"/>
      <c r="F23" s="50"/>
      <c r="G23" s="50"/>
      <c r="H23" s="221"/>
    </row>
    <row r="24" spans="3:8" ht="12">
      <c r="C24" s="50"/>
      <c r="F24" s="50"/>
      <c r="G24" s="50" t="s">
        <v>442</v>
      </c>
      <c r="H24" s="219">
        <v>10712137.627052808</v>
      </c>
    </row>
    <row r="25" spans="3:9" ht="12.75" thickBot="1">
      <c r="C25" s="50"/>
      <c r="F25" s="50"/>
      <c r="G25" s="50"/>
      <c r="H25" s="220"/>
      <c r="I25" s="41"/>
    </row>
    <row r="26" spans="3:8" ht="12.75" thickTop="1">
      <c r="C26" s="50"/>
      <c r="F26" s="50"/>
      <c r="G26" s="50"/>
      <c r="H26" s="221"/>
    </row>
    <row r="27" spans="1:8" ht="12">
      <c r="A27" s="2"/>
      <c r="B27" s="79"/>
      <c r="C27" s="50"/>
      <c r="F27" s="50"/>
      <c r="G27" s="50" t="s">
        <v>444</v>
      </c>
      <c r="H27" s="219">
        <v>0</v>
      </c>
    </row>
    <row r="28" spans="1:8" ht="12.75" thickBot="1">
      <c r="A28" s="2"/>
      <c r="B28" s="79"/>
      <c r="C28" s="50"/>
      <c r="F28" s="50"/>
      <c r="G28" s="50"/>
      <c r="H28" s="220"/>
    </row>
    <row r="29" spans="1:8" ht="12.75" thickTop="1">
      <c r="A29" s="50"/>
      <c r="B29" s="55"/>
      <c r="C29" s="50"/>
      <c r="F29" s="50"/>
      <c r="G29" s="50"/>
      <c r="H29" s="221"/>
    </row>
    <row r="30" spans="1:8" ht="12">
      <c r="A30" s="50"/>
      <c r="B30" s="55"/>
      <c r="C30" s="50"/>
      <c r="F30" s="50"/>
      <c r="G30" s="834" t="s">
        <v>321</v>
      </c>
      <c r="H30" s="219">
        <v>0</v>
      </c>
    </row>
    <row r="31" spans="1:9" ht="12">
      <c r="A31" s="50"/>
      <c r="B31" s="55"/>
      <c r="C31" s="50"/>
      <c r="F31" s="50"/>
      <c r="G31" s="834"/>
      <c r="H31" s="222"/>
      <c r="I31" s="41"/>
    </row>
    <row r="32" spans="1:8" ht="12.75" thickBot="1">
      <c r="A32" s="50"/>
      <c r="B32" s="55"/>
      <c r="C32" s="50"/>
      <c r="F32" s="50"/>
      <c r="G32" s="50"/>
      <c r="H32" s="223"/>
    </row>
    <row r="33" spans="1:8" ht="12.75" thickTop="1">
      <c r="A33" s="50"/>
      <c r="B33" s="55"/>
      <c r="C33" s="50"/>
      <c r="F33" s="50"/>
      <c r="G33" s="56"/>
      <c r="H33" s="224"/>
    </row>
    <row r="34" spans="1:8" ht="12">
      <c r="A34" s="50"/>
      <c r="B34" s="55"/>
      <c r="C34" s="50"/>
      <c r="F34" s="50"/>
      <c r="G34" s="50" t="s">
        <v>445</v>
      </c>
      <c r="H34" s="219">
        <v>41418.395777544974</v>
      </c>
    </row>
    <row r="35" spans="1:8" ht="12.75" thickBot="1">
      <c r="A35" s="50"/>
      <c r="B35" s="55"/>
      <c r="C35" s="50"/>
      <c r="F35" s="50"/>
      <c r="G35" s="56"/>
      <c r="H35" s="223"/>
    </row>
    <row r="36" spans="1:8" ht="12.75" thickTop="1">
      <c r="A36" s="50"/>
      <c r="B36" s="55"/>
      <c r="C36" s="50"/>
      <c r="F36" s="50"/>
      <c r="G36" s="50"/>
      <c r="H36" s="224"/>
    </row>
    <row r="37" spans="1:8" ht="12">
      <c r="A37" s="50"/>
      <c r="B37" s="55"/>
      <c r="C37" s="50"/>
      <c r="F37" s="50"/>
      <c r="G37" s="50" t="s">
        <v>446</v>
      </c>
      <c r="H37" s="219">
        <v>115704970.16145423</v>
      </c>
    </row>
    <row r="38" spans="1:8" ht="12.75" thickBot="1">
      <c r="A38" s="50"/>
      <c r="B38" s="55"/>
      <c r="C38" s="50"/>
      <c r="F38" s="50"/>
      <c r="G38" s="50"/>
      <c r="H38" s="223"/>
    </row>
    <row r="39" spans="1:6" ht="12.75" thickTop="1">
      <c r="A39" s="50"/>
      <c r="B39" s="55"/>
      <c r="C39" s="50"/>
      <c r="F39" s="50"/>
    </row>
    <row r="40" spans="1:8" ht="12" customHeight="1">
      <c r="A40" s="50"/>
      <c r="B40" s="55"/>
      <c r="C40" s="50"/>
      <c r="F40" s="50"/>
      <c r="G40" s="56" t="s">
        <v>323</v>
      </c>
      <c r="H40" s="219">
        <v>0</v>
      </c>
    </row>
    <row r="41" spans="1:8" ht="12.75" thickBot="1">
      <c r="A41" s="50"/>
      <c r="B41" s="55"/>
      <c r="C41" s="50"/>
      <c r="F41" s="50"/>
      <c r="G41" s="50"/>
      <c r="H41" s="223"/>
    </row>
    <row r="42" spans="1:6" ht="12.75" thickTop="1">
      <c r="A42" s="50"/>
      <c r="B42" s="55"/>
      <c r="C42" s="50"/>
      <c r="F42" s="50"/>
    </row>
    <row r="43" spans="1:6" ht="12">
      <c r="A43" s="50"/>
      <c r="B43" s="55"/>
      <c r="C43" s="50"/>
      <c r="F43" s="50"/>
    </row>
    <row r="44" spans="1:8" ht="12">
      <c r="A44" s="50"/>
      <c r="B44" s="55"/>
      <c r="C44" s="50"/>
      <c r="F44" s="50"/>
      <c r="G44" s="57"/>
      <c r="H44" s="36"/>
    </row>
    <row r="45" spans="1:8" ht="12">
      <c r="A45" s="50"/>
      <c r="B45" s="55"/>
      <c r="C45" s="50"/>
      <c r="F45" s="50"/>
      <c r="G45" s="57"/>
      <c r="H45" s="36"/>
    </row>
    <row r="46" spans="1:6" ht="12">
      <c r="A46" s="50"/>
      <c r="B46" s="55"/>
      <c r="C46" s="50"/>
      <c r="F46" s="50"/>
    </row>
    <row r="47" spans="1:6" ht="12">
      <c r="A47" s="2"/>
      <c r="B47" s="79"/>
      <c r="C47" s="50"/>
      <c r="F47" s="19"/>
    </row>
    <row r="48" spans="1:6" ht="12">
      <c r="A48" s="56"/>
      <c r="B48" s="79"/>
      <c r="C48" s="37"/>
      <c r="F48" s="37"/>
    </row>
    <row r="49" spans="1:6" ht="12">
      <c r="A49" s="2"/>
      <c r="B49" s="79"/>
      <c r="C49" s="37"/>
      <c r="F49" s="37"/>
    </row>
    <row r="50" spans="1:6" ht="12">
      <c r="A50" s="2"/>
      <c r="B50" s="79"/>
      <c r="C50" s="37"/>
      <c r="F50" s="37"/>
    </row>
    <row r="51" spans="1:6" ht="12">
      <c r="A51" s="2"/>
      <c r="B51" s="79"/>
      <c r="C51" s="37"/>
      <c r="F51" s="37"/>
    </row>
    <row r="52" spans="1:6" ht="12">
      <c r="A52" s="2"/>
      <c r="B52" s="79"/>
      <c r="C52" s="37"/>
      <c r="F52" s="37"/>
    </row>
    <row r="53" spans="1:6" ht="12">
      <c r="A53" s="2"/>
      <c r="B53" s="79"/>
      <c r="C53" s="37"/>
      <c r="D53" s="50"/>
      <c r="E53" s="54"/>
      <c r="F53" s="37"/>
    </row>
    <row r="54" spans="1:6" ht="12">
      <c r="A54" s="2"/>
      <c r="B54" s="79"/>
      <c r="C54" s="37"/>
      <c r="F54" s="37"/>
    </row>
    <row r="55" spans="1:6" ht="12">
      <c r="A55" s="2"/>
      <c r="B55" s="79"/>
      <c r="C55" s="37"/>
      <c r="F55" s="37"/>
    </row>
    <row r="56" spans="1:6" ht="12">
      <c r="A56" s="2"/>
      <c r="B56" s="79"/>
      <c r="C56" s="37"/>
      <c r="F56" s="37"/>
    </row>
    <row r="57" spans="1:6" ht="12">
      <c r="A57" s="2"/>
      <c r="B57" s="79"/>
      <c r="C57" s="37"/>
      <c r="F57" s="37"/>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June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view="pageLayout" workbookViewId="0" topLeftCell="A1">
      <selection activeCell="A1" sqref="A1:IV65536"/>
    </sheetView>
  </sheetViews>
  <sheetFormatPr defaultColWidth="9.140625" defaultRowHeight="12"/>
  <cols>
    <col min="1" max="2" width="9.140625" style="4" customWidth="1"/>
    <col min="3" max="3" width="10.57421875" style="4" customWidth="1"/>
    <col min="4" max="4" width="9.140625" style="4" customWidth="1"/>
    <col min="5" max="5" width="17.00390625" style="4" customWidth="1"/>
    <col min="6" max="6" width="14.140625" style="313" bestFit="1" customWidth="1"/>
    <col min="7" max="10" width="9.140625" style="4" customWidth="1"/>
    <col min="11" max="11" width="16.28125" style="4" customWidth="1"/>
    <col min="12" max="12" width="9.140625" style="4" customWidth="1"/>
    <col min="13" max="13" width="16.57421875" style="4" customWidth="1"/>
    <col min="14" max="14" width="16.00390625" style="313" customWidth="1"/>
    <col min="15" max="17" width="9.140625" style="4" customWidth="1"/>
    <col min="18" max="18" width="16.8515625" style="4" customWidth="1"/>
    <col min="19" max="19" width="9.140625" style="4" customWidth="1"/>
    <col min="20" max="20" width="16.8515625" style="4" customWidth="1"/>
    <col min="21" max="21" width="14.140625" style="313" bestFit="1" customWidth="1"/>
    <col min="22" max="16384" width="9.140625" style="4" customWidth="1"/>
  </cols>
  <sheetData>
    <row r="1" spans="1:22" ht="12.75" thickBot="1">
      <c r="A1" s="15" t="s">
        <v>339</v>
      </c>
      <c r="B1" s="229"/>
      <c r="C1" s="229"/>
      <c r="D1" s="229"/>
      <c r="E1" s="229"/>
      <c r="F1" s="312"/>
      <c r="G1" s="229"/>
      <c r="H1" s="229"/>
      <c r="I1" s="229"/>
      <c r="J1" s="229"/>
      <c r="K1" s="229"/>
      <c r="L1" s="229"/>
      <c r="M1" s="229"/>
      <c r="N1" s="312"/>
      <c r="O1" s="229"/>
      <c r="P1" s="229"/>
      <c r="Q1" s="229"/>
      <c r="R1" s="229"/>
      <c r="S1" s="229"/>
      <c r="T1" s="229"/>
      <c r="U1" s="693"/>
      <c r="V1" s="1"/>
    </row>
    <row r="3" spans="1:19" ht="12">
      <c r="A3" s="230" t="s">
        <v>434</v>
      </c>
      <c r="B3" s="231"/>
      <c r="C3" s="231"/>
      <c r="D3" s="231"/>
      <c r="I3" s="66" t="s">
        <v>363</v>
      </c>
      <c r="J3" s="67"/>
      <c r="K3" s="67"/>
      <c r="L3" s="74"/>
      <c r="P3" s="230" t="s">
        <v>432</v>
      </c>
      <c r="Q3" s="66"/>
      <c r="R3" s="66"/>
      <c r="S3" s="66"/>
    </row>
    <row r="5" spans="1:21" ht="12">
      <c r="A5" s="4" t="s">
        <v>364</v>
      </c>
      <c r="B5" s="4" t="s">
        <v>299</v>
      </c>
      <c r="F5" s="314">
        <v>0</v>
      </c>
      <c r="I5" s="4" t="s">
        <v>364</v>
      </c>
      <c r="J5" s="4" t="s">
        <v>299</v>
      </c>
      <c r="N5" s="314">
        <v>0</v>
      </c>
      <c r="P5" s="4" t="s">
        <v>364</v>
      </c>
      <c r="Q5" s="4" t="s">
        <v>299</v>
      </c>
      <c r="U5" s="314">
        <v>0</v>
      </c>
    </row>
    <row r="6" spans="2:21" ht="12">
      <c r="B6" s="4" t="s">
        <v>301</v>
      </c>
      <c r="F6" s="314">
        <v>0</v>
      </c>
      <c r="J6" s="4" t="s">
        <v>301</v>
      </c>
      <c r="N6" s="314">
        <v>0</v>
      </c>
      <c r="Q6" s="4" t="s">
        <v>301</v>
      </c>
      <c r="U6" s="314">
        <v>0</v>
      </c>
    </row>
    <row r="7" spans="2:21" ht="12">
      <c r="B7" s="4" t="s">
        <v>303</v>
      </c>
      <c r="F7" s="314">
        <v>0</v>
      </c>
      <c r="J7" s="4" t="s">
        <v>303</v>
      </c>
      <c r="N7" s="314">
        <v>0</v>
      </c>
      <c r="Q7" s="4" t="s">
        <v>303</v>
      </c>
      <c r="U7" s="314">
        <v>0</v>
      </c>
    </row>
    <row r="8" spans="6:21" ht="12">
      <c r="F8" s="315"/>
      <c r="N8" s="316"/>
      <c r="U8" s="316"/>
    </row>
    <row r="9" spans="6:21" ht="12">
      <c r="F9" s="315"/>
      <c r="N9" s="316"/>
      <c r="U9" s="316"/>
    </row>
    <row r="10" spans="1:21" ht="12">
      <c r="A10" s="4" t="s">
        <v>365</v>
      </c>
      <c r="B10" s="4" t="s">
        <v>302</v>
      </c>
      <c r="F10" s="314">
        <v>0</v>
      </c>
      <c r="I10" s="4" t="s">
        <v>365</v>
      </c>
      <c r="J10" s="4" t="s">
        <v>302</v>
      </c>
      <c r="N10" s="314">
        <v>0</v>
      </c>
      <c r="P10" s="4" t="s">
        <v>365</v>
      </c>
      <c r="Q10" s="4" t="s">
        <v>302</v>
      </c>
      <c r="U10" s="314">
        <v>0</v>
      </c>
    </row>
    <row r="11" spans="6:21" ht="12">
      <c r="F11" s="315"/>
      <c r="N11" s="316"/>
      <c r="U11" s="316"/>
    </row>
    <row r="12" spans="6:21" ht="12">
      <c r="F12" s="315"/>
      <c r="N12" s="316"/>
      <c r="U12" s="316"/>
    </row>
    <row r="13" spans="1:21" ht="12">
      <c r="A13" s="4" t="s">
        <v>366</v>
      </c>
      <c r="B13" s="4" t="s">
        <v>309</v>
      </c>
      <c r="F13" s="314">
        <v>54419.9197260274</v>
      </c>
      <c r="I13" s="4" t="s">
        <v>366</v>
      </c>
      <c r="J13" s="4" t="s">
        <v>309</v>
      </c>
      <c r="N13" s="314">
        <v>71777.80821917808</v>
      </c>
      <c r="P13" s="4" t="s">
        <v>366</v>
      </c>
      <c r="Q13" s="4" t="s">
        <v>309</v>
      </c>
      <c r="U13" s="314">
        <v>76599.56164383562</v>
      </c>
    </row>
    <row r="14" spans="2:21" ht="12">
      <c r="B14" s="4" t="s">
        <v>310</v>
      </c>
      <c r="F14" s="314">
        <v>0</v>
      </c>
      <c r="J14" s="4" t="s">
        <v>310</v>
      </c>
      <c r="N14" s="314">
        <v>0</v>
      </c>
      <c r="Q14" s="4" t="s">
        <v>310</v>
      </c>
      <c r="U14" s="314">
        <v>0</v>
      </c>
    </row>
    <row r="15" spans="2:21" ht="12">
      <c r="B15" s="4" t="s">
        <v>313</v>
      </c>
      <c r="F15" s="314">
        <v>0</v>
      </c>
      <c r="J15" s="4" t="s">
        <v>313</v>
      </c>
      <c r="N15" s="314">
        <v>0</v>
      </c>
      <c r="Q15" s="4" t="s">
        <v>313</v>
      </c>
      <c r="U15" s="314">
        <v>0</v>
      </c>
    </row>
    <row r="16" spans="6:21" ht="12">
      <c r="F16" s="315"/>
      <c r="N16" s="316"/>
      <c r="U16" s="316"/>
    </row>
    <row r="17" spans="6:21" ht="12">
      <c r="F17" s="315"/>
      <c r="N17" s="316"/>
      <c r="U17" s="316"/>
    </row>
    <row r="18" spans="1:21" ht="12">
      <c r="A18" s="4" t="s">
        <v>367</v>
      </c>
      <c r="B18" s="4" t="s">
        <v>315</v>
      </c>
      <c r="F18" s="314">
        <v>11401029.69327863</v>
      </c>
      <c r="I18" s="4" t="s">
        <v>367</v>
      </c>
      <c r="J18" s="4" t="s">
        <v>315</v>
      </c>
      <c r="N18" s="314">
        <v>13312680.077846838</v>
      </c>
      <c r="P18" s="4" t="s">
        <v>367</v>
      </c>
      <c r="Q18" s="4" t="s">
        <v>315</v>
      </c>
      <c r="U18" s="314">
        <v>14695818.563328767</v>
      </c>
    </row>
    <row r="19" spans="2:21" ht="12">
      <c r="B19" s="4" t="s">
        <v>368</v>
      </c>
      <c r="F19" s="314"/>
      <c r="J19" s="3"/>
      <c r="K19" s="3"/>
      <c r="L19" s="3"/>
      <c r="M19" s="3"/>
      <c r="N19" s="317"/>
      <c r="Q19" s="4" t="s">
        <v>368</v>
      </c>
      <c r="U19" s="314"/>
    </row>
    <row r="20" spans="6:21" ht="12">
      <c r="F20" s="315"/>
      <c r="N20" s="316"/>
      <c r="U20" s="316"/>
    </row>
    <row r="21" spans="1:21" ht="12">
      <c r="A21" s="4" t="s">
        <v>369</v>
      </c>
      <c r="B21" s="4" t="s">
        <v>450</v>
      </c>
      <c r="F21" s="314">
        <v>0</v>
      </c>
      <c r="I21" s="4" t="s">
        <v>369</v>
      </c>
      <c r="J21" s="4" t="s">
        <v>450</v>
      </c>
      <c r="N21" s="314">
        <v>0</v>
      </c>
      <c r="P21" s="4" t="s">
        <v>369</v>
      </c>
      <c r="Q21" s="4" t="s">
        <v>450</v>
      </c>
      <c r="U21" s="314">
        <v>0</v>
      </c>
    </row>
    <row r="22" spans="6:21" ht="12">
      <c r="F22" s="314"/>
      <c r="N22" s="317"/>
      <c r="U22" s="317"/>
    </row>
    <row r="23" spans="1:21" ht="12">
      <c r="A23" s="4" t="s">
        <v>370</v>
      </c>
      <c r="B23" s="4" t="s">
        <v>451</v>
      </c>
      <c r="F23" s="314">
        <v>44490000</v>
      </c>
      <c r="I23" s="4" t="s">
        <v>370</v>
      </c>
      <c r="J23" s="4" t="s">
        <v>451</v>
      </c>
      <c r="N23" s="314">
        <v>38330000</v>
      </c>
      <c r="P23" s="4" t="s">
        <v>370</v>
      </c>
      <c r="Q23" s="4" t="s">
        <v>451</v>
      </c>
      <c r="U23" s="314">
        <v>55680000</v>
      </c>
    </row>
    <row r="24" spans="6:21" ht="12">
      <c r="F24" s="314"/>
      <c r="N24" s="317"/>
      <c r="U24" s="317"/>
    </row>
    <row r="25" spans="1:21" ht="12">
      <c r="A25" s="4" t="s">
        <v>371</v>
      </c>
      <c r="B25" s="4" t="s">
        <v>452</v>
      </c>
      <c r="F25" s="314">
        <v>0</v>
      </c>
      <c r="I25" s="4" t="s">
        <v>371</v>
      </c>
      <c r="J25" s="4" t="s">
        <v>452</v>
      </c>
      <c r="N25" s="314">
        <v>0</v>
      </c>
      <c r="P25" s="4" t="s">
        <v>371</v>
      </c>
      <c r="Q25" s="4" t="s">
        <v>452</v>
      </c>
      <c r="U25" s="314">
        <v>0</v>
      </c>
    </row>
    <row r="27" spans="1:21" ht="12">
      <c r="A27" s="4" t="s">
        <v>454</v>
      </c>
      <c r="B27" s="4" t="s">
        <v>317</v>
      </c>
      <c r="F27" s="314">
        <v>1945989.9487671233</v>
      </c>
      <c r="I27" s="4" t="s">
        <v>454</v>
      </c>
      <c r="J27" s="4" t="s">
        <v>317</v>
      </c>
      <c r="N27" s="314">
        <v>2626844.992876712</v>
      </c>
      <c r="P27" s="4" t="s">
        <v>454</v>
      </c>
      <c r="Q27" s="4" t="s">
        <v>317</v>
      </c>
      <c r="U27" s="314">
        <v>2730663.315205479</v>
      </c>
    </row>
    <row r="28" spans="6:21" ht="12">
      <c r="F28" s="315"/>
      <c r="N28" s="316"/>
      <c r="U28" s="316"/>
    </row>
    <row r="29" spans="1:21" ht="12">
      <c r="A29" s="4" t="s">
        <v>455</v>
      </c>
      <c r="B29" s="4" t="s">
        <v>319</v>
      </c>
      <c r="F29" s="314">
        <v>0</v>
      </c>
      <c r="I29" s="4" t="s">
        <v>455</v>
      </c>
      <c r="J29" s="4" t="s">
        <v>319</v>
      </c>
      <c r="N29" s="314">
        <v>0</v>
      </c>
      <c r="P29" s="4" t="s">
        <v>455</v>
      </c>
      <c r="Q29" s="4" t="s">
        <v>319</v>
      </c>
      <c r="U29" s="314">
        <v>0</v>
      </c>
    </row>
    <row r="30" spans="6:21" ht="12">
      <c r="F30" s="315"/>
      <c r="N30" s="316"/>
      <c r="U30" s="316"/>
    </row>
    <row r="31" spans="1:21" ht="12">
      <c r="A31" s="4" t="s">
        <v>456</v>
      </c>
      <c r="B31" s="4" t="s">
        <v>320</v>
      </c>
      <c r="F31" s="314">
        <v>1250</v>
      </c>
      <c r="I31" s="4" t="s">
        <v>456</v>
      </c>
      <c r="J31" s="4" t="s">
        <v>320</v>
      </c>
      <c r="N31" s="314">
        <v>1593.9525070958903</v>
      </c>
      <c r="P31" s="4" t="s">
        <v>456</v>
      </c>
      <c r="Q31" s="4" t="s">
        <v>320</v>
      </c>
      <c r="U31" s="314">
        <v>1250</v>
      </c>
    </row>
    <row r="33" spans="1:21" ht="12">
      <c r="A33" s="4" t="s">
        <v>457</v>
      </c>
      <c r="B33" s="4" t="s">
        <v>459</v>
      </c>
      <c r="F33" s="314">
        <v>0</v>
      </c>
      <c r="I33" s="4" t="s">
        <v>457</v>
      </c>
      <c r="J33" s="4" t="s">
        <v>459</v>
      </c>
      <c r="N33" s="314">
        <v>0</v>
      </c>
      <c r="P33" s="4" t="s">
        <v>457</v>
      </c>
      <c r="Q33" s="4" t="s">
        <v>459</v>
      </c>
      <c r="U33" s="314">
        <v>0</v>
      </c>
    </row>
    <row r="35" spans="1:21" ht="12">
      <c r="A35" s="4" t="s">
        <v>458</v>
      </c>
      <c r="B35" s="4" t="s">
        <v>453</v>
      </c>
      <c r="F35" s="314">
        <v>0</v>
      </c>
      <c r="I35" s="4" t="s">
        <v>458</v>
      </c>
      <c r="J35" s="4" t="s">
        <v>453</v>
      </c>
      <c r="N35" s="314">
        <v>0</v>
      </c>
      <c r="P35" s="4" t="s">
        <v>458</v>
      </c>
      <c r="Q35" s="4" t="s">
        <v>453</v>
      </c>
      <c r="U35" s="314">
        <v>0</v>
      </c>
    </row>
    <row r="36" spans="6:21" ht="12">
      <c r="F36" s="316"/>
      <c r="N36" s="316"/>
      <c r="U36" s="316"/>
    </row>
    <row r="37" spans="1:21" ht="12">
      <c r="A37" s="230" t="s">
        <v>498</v>
      </c>
      <c r="B37" s="231"/>
      <c r="C37" s="231"/>
      <c r="D37" s="231"/>
      <c r="F37" s="316"/>
      <c r="I37" s="66" t="s">
        <v>381</v>
      </c>
      <c r="J37" s="66"/>
      <c r="K37" s="66"/>
      <c r="N37" s="316"/>
      <c r="P37" s="230" t="s">
        <v>433</v>
      </c>
      <c r="Q37" s="66"/>
      <c r="R37" s="66"/>
      <c r="S37" s="66"/>
      <c r="U37" s="316"/>
    </row>
    <row r="38" spans="6:21" ht="12">
      <c r="F38" s="316"/>
      <c r="N38" s="316"/>
      <c r="U38" s="316"/>
    </row>
    <row r="39" spans="1:21" ht="12">
      <c r="A39" s="4" t="s">
        <v>364</v>
      </c>
      <c r="B39" s="4" t="s">
        <v>322</v>
      </c>
      <c r="F39" s="314">
        <v>0</v>
      </c>
      <c r="I39" s="4" t="s">
        <v>364</v>
      </c>
      <c r="J39" s="4" t="s">
        <v>322</v>
      </c>
      <c r="N39" s="314">
        <v>0</v>
      </c>
      <c r="P39" s="4" t="s">
        <v>364</v>
      </c>
      <c r="Q39" s="4" t="s">
        <v>322</v>
      </c>
      <c r="U39" s="314">
        <v>0</v>
      </c>
    </row>
    <row r="40" spans="2:21" ht="12">
      <c r="B40" s="4" t="s">
        <v>372</v>
      </c>
      <c r="F40" s="314">
        <v>0</v>
      </c>
      <c r="J40" s="3"/>
      <c r="K40" s="3"/>
      <c r="L40" s="3"/>
      <c r="M40" s="3"/>
      <c r="N40" s="317"/>
      <c r="Q40" s="4" t="s">
        <v>372</v>
      </c>
      <c r="U40" s="314">
        <v>0</v>
      </c>
    </row>
    <row r="41" spans="6:21" ht="12">
      <c r="F41" s="316"/>
      <c r="N41" s="316"/>
      <c r="U41" s="316"/>
    </row>
    <row r="42" spans="1:21" ht="12">
      <c r="A42" s="4" t="s">
        <v>365</v>
      </c>
      <c r="B42" s="4" t="s">
        <v>324</v>
      </c>
      <c r="F42" s="314">
        <v>0</v>
      </c>
      <c r="I42" s="4" t="s">
        <v>365</v>
      </c>
      <c r="J42" s="4" t="s">
        <v>324</v>
      </c>
      <c r="N42" s="314">
        <v>0</v>
      </c>
      <c r="P42" s="4" t="s">
        <v>365</v>
      </c>
      <c r="Q42" s="4" t="s">
        <v>324</v>
      </c>
      <c r="U42" s="314">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June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28"/>
  <sheetViews>
    <sheetView view="pageLayout" workbookViewId="0" topLeftCell="A1">
      <selection activeCell="I5" sqref="I5"/>
    </sheetView>
  </sheetViews>
  <sheetFormatPr defaultColWidth="9.140625" defaultRowHeight="12"/>
  <cols>
    <col min="1" max="1" width="9.140625" style="102" customWidth="1"/>
    <col min="2" max="3" width="21.28125" style="102" customWidth="1"/>
    <col min="4" max="4" width="22.57421875" style="102" customWidth="1"/>
    <col min="5" max="5" width="22.8515625" style="102" customWidth="1"/>
    <col min="6" max="6" width="24.28125" style="102" bestFit="1" customWidth="1"/>
    <col min="7" max="7" width="12.57421875" style="102" customWidth="1"/>
    <col min="8" max="8" width="15.140625" style="102" customWidth="1"/>
    <col min="9" max="9" width="16.8515625" style="102" customWidth="1"/>
    <col min="10" max="10" width="16.28125" style="102" customWidth="1"/>
    <col min="11" max="11" width="24.28125" style="102" bestFit="1" customWidth="1"/>
    <col min="12" max="12" width="11.8515625" style="102" customWidth="1"/>
    <col min="13" max="13" width="15.00390625" style="102" customWidth="1"/>
    <col min="14" max="115" width="9.140625" style="102" customWidth="1"/>
    <col min="116" max="116" width="21.28125" style="102" customWidth="1"/>
    <col min="117" max="117" width="22.57421875" style="102" customWidth="1"/>
    <col min="118" max="118" width="22.8515625" style="102" customWidth="1"/>
    <col min="119" max="119" width="16.00390625" style="102" customWidth="1"/>
    <col min="120" max="120" width="12.57421875" style="102" customWidth="1"/>
    <col min="121" max="121" width="14.28125" style="102" customWidth="1"/>
    <col min="122" max="122" width="16.8515625" style="102" customWidth="1"/>
    <col min="123" max="123" width="16.28125" style="102" customWidth="1"/>
    <col min="124" max="124" width="13.28125" style="102" customWidth="1"/>
    <col min="125" max="125" width="11.8515625" style="102" customWidth="1"/>
    <col min="126" max="126" width="9.140625" style="102" customWidth="1"/>
    <col min="127" max="127" width="18.421875" style="102" customWidth="1"/>
    <col min="128" max="16384" width="9.140625" style="102" customWidth="1"/>
  </cols>
  <sheetData>
    <row r="1" spans="2:13" ht="15" customHeight="1" thickBot="1">
      <c r="B1" s="523" t="s">
        <v>386</v>
      </c>
      <c r="C1" s="523"/>
      <c r="D1" s="524"/>
      <c r="E1" s="524"/>
      <c r="F1" s="524"/>
      <c r="G1" s="524"/>
      <c r="H1" s="524"/>
      <c r="I1" s="524"/>
      <c r="J1" s="524"/>
      <c r="K1" s="524"/>
      <c r="L1" s="524"/>
      <c r="M1" s="524"/>
    </row>
    <row r="3" spans="2:13" ht="12.75" thickBot="1">
      <c r="B3" s="525"/>
      <c r="C3" s="525"/>
      <c r="D3" s="525"/>
      <c r="E3" s="525"/>
      <c r="F3" s="525"/>
      <c r="G3" s="525"/>
      <c r="H3" s="525"/>
      <c r="I3" s="525"/>
      <c r="J3" s="525"/>
      <c r="K3" s="525"/>
      <c r="L3" s="525"/>
      <c r="M3" s="525"/>
    </row>
    <row r="4" spans="1:13" ht="16.5" customHeight="1" thickBot="1">
      <c r="A4" s="526"/>
      <c r="B4" s="527" t="s">
        <v>385</v>
      </c>
      <c r="C4" s="528" t="s">
        <v>439</v>
      </c>
      <c r="D4" s="529" t="s">
        <v>329</v>
      </c>
      <c r="E4" s="530" t="s">
        <v>330</v>
      </c>
      <c r="F4" s="530" t="s">
        <v>331</v>
      </c>
      <c r="G4" s="530" t="s">
        <v>332</v>
      </c>
      <c r="H4" s="530" t="s">
        <v>333</v>
      </c>
      <c r="I4" s="530" t="s">
        <v>334</v>
      </c>
      <c r="J4" s="530" t="s">
        <v>335</v>
      </c>
      <c r="K4" s="530" t="s">
        <v>336</v>
      </c>
      <c r="L4" s="530" t="s">
        <v>337</v>
      </c>
      <c r="M4" s="530" t="s">
        <v>338</v>
      </c>
    </row>
    <row r="5" spans="1:13" ht="12">
      <c r="A5" s="287"/>
      <c r="B5" s="531" t="s">
        <v>466</v>
      </c>
      <c r="C5" s="694" t="s">
        <v>470</v>
      </c>
      <c r="D5" s="318">
        <v>40954206467.05</v>
      </c>
      <c r="E5" s="319" t="s">
        <v>467</v>
      </c>
      <c r="F5" s="696" t="s">
        <v>468</v>
      </c>
      <c r="G5" s="697"/>
      <c r="H5" s="320">
        <v>185740403.81</v>
      </c>
      <c r="I5" s="318">
        <v>20039197929.38</v>
      </c>
      <c r="J5" s="321" t="s">
        <v>140</v>
      </c>
      <c r="K5" s="696" t="s">
        <v>468</v>
      </c>
      <c r="L5" s="698"/>
      <c r="M5" s="320">
        <v>227060199.32999998</v>
      </c>
    </row>
    <row r="6" spans="1:13" ht="12">
      <c r="A6" s="287"/>
      <c r="B6" s="532" t="s">
        <v>469</v>
      </c>
      <c r="C6" s="246" t="s">
        <v>470</v>
      </c>
      <c r="D6" s="533">
        <v>1152000000</v>
      </c>
      <c r="E6" s="534" t="s">
        <v>137</v>
      </c>
      <c r="F6" s="535">
        <v>0.0125</v>
      </c>
      <c r="G6" s="536">
        <v>0.02112</v>
      </c>
      <c r="H6" s="537">
        <v>2146144</v>
      </c>
      <c r="I6" s="533">
        <v>1000512000</v>
      </c>
      <c r="J6" s="532" t="s">
        <v>140</v>
      </c>
      <c r="K6" s="535">
        <v>0.0157</v>
      </c>
      <c r="L6" s="536">
        <v>0.026068099999999997</v>
      </c>
      <c r="M6" s="537">
        <v>2269100.7641169857</v>
      </c>
    </row>
    <row r="7" spans="1:13" ht="12">
      <c r="A7" s="287"/>
      <c r="B7" s="532" t="s">
        <v>471</v>
      </c>
      <c r="C7" s="246" t="s">
        <v>470</v>
      </c>
      <c r="D7" s="533">
        <v>1440000000</v>
      </c>
      <c r="E7" s="534" t="s">
        <v>137</v>
      </c>
      <c r="F7" s="535">
        <v>0.0125</v>
      </c>
      <c r="G7" s="536">
        <v>0.02112</v>
      </c>
      <c r="H7" s="537">
        <v>7687680</v>
      </c>
      <c r="I7" s="533">
        <v>1250640000</v>
      </c>
      <c r="J7" s="532" t="s">
        <v>140</v>
      </c>
      <c r="K7" s="535">
        <v>0.0157</v>
      </c>
      <c r="L7" s="536">
        <v>0.026068099999999997</v>
      </c>
      <c r="M7" s="537">
        <v>8128122.140120547</v>
      </c>
    </row>
    <row r="8" spans="1:13" ht="12">
      <c r="A8" s="287"/>
      <c r="B8" s="532" t="s">
        <v>472</v>
      </c>
      <c r="C8" s="246" t="s">
        <v>470</v>
      </c>
      <c r="D8" s="533">
        <v>5400000000</v>
      </c>
      <c r="E8" s="534" t="s">
        <v>134</v>
      </c>
      <c r="F8" s="535">
        <v>0.01</v>
      </c>
      <c r="G8" s="536">
        <v>0</v>
      </c>
      <c r="H8" s="537">
        <v>0</v>
      </c>
      <c r="I8" s="533">
        <v>3404791929.38</v>
      </c>
      <c r="J8" s="532" t="s">
        <v>140</v>
      </c>
      <c r="K8" s="535">
        <v>0.0092</v>
      </c>
      <c r="L8" s="536">
        <v>0</v>
      </c>
      <c r="M8" s="537">
        <v>0</v>
      </c>
    </row>
    <row r="9" spans="1:13" ht="12">
      <c r="A9" s="287"/>
      <c r="B9" s="532" t="s">
        <v>473</v>
      </c>
      <c r="C9" s="246" t="s">
        <v>470</v>
      </c>
      <c r="D9" s="538">
        <v>1100000000</v>
      </c>
      <c r="E9" s="534" t="s">
        <v>137</v>
      </c>
      <c r="F9" s="535">
        <v>0.01</v>
      </c>
      <c r="G9" s="536">
        <v>0.018619999999999998</v>
      </c>
      <c r="H9" s="539">
        <v>5177394.444444444</v>
      </c>
      <c r="I9" s="538">
        <v>961399999.9999999</v>
      </c>
      <c r="J9" s="532" t="s">
        <v>140</v>
      </c>
      <c r="K9" s="535">
        <v>0.0123</v>
      </c>
      <c r="L9" s="536">
        <v>0.0226681</v>
      </c>
      <c r="M9" s="539">
        <v>5433351.046410957</v>
      </c>
    </row>
    <row r="10" spans="1:13" ht="12">
      <c r="A10" s="287"/>
      <c r="B10" s="532" t="s">
        <v>474</v>
      </c>
      <c r="C10" s="246" t="s">
        <v>470</v>
      </c>
      <c r="D10" s="538">
        <v>250000000</v>
      </c>
      <c r="E10" s="534" t="s">
        <v>134</v>
      </c>
      <c r="F10" s="535">
        <v>0.0145</v>
      </c>
      <c r="G10" s="536">
        <v>0.0192365</v>
      </c>
      <c r="H10" s="539">
        <v>1184033.2923611111</v>
      </c>
      <c r="I10" s="538">
        <v>156875000</v>
      </c>
      <c r="J10" s="532" t="s">
        <v>140</v>
      </c>
      <c r="K10" s="535">
        <v>0.015</v>
      </c>
      <c r="L10" s="536">
        <v>0.025368099999999998</v>
      </c>
      <c r="M10" s="539">
        <v>966382.7397695205</v>
      </c>
    </row>
    <row r="11" spans="1:13" ht="12">
      <c r="A11" s="287"/>
      <c r="B11" s="532" t="s">
        <v>475</v>
      </c>
      <c r="C11" s="246" t="s">
        <v>470</v>
      </c>
      <c r="D11" s="538">
        <v>250000000</v>
      </c>
      <c r="E11" s="534" t="s">
        <v>134</v>
      </c>
      <c r="F11" s="535">
        <v>0.014</v>
      </c>
      <c r="G11" s="536">
        <v>0.0187365</v>
      </c>
      <c r="H11" s="539">
        <v>1155625.683333333</v>
      </c>
      <c r="I11" s="538">
        <v>156875000</v>
      </c>
      <c r="J11" s="532" t="s">
        <v>140</v>
      </c>
      <c r="K11" s="535">
        <v>0.0145</v>
      </c>
      <c r="L11" s="536">
        <v>0.0248681</v>
      </c>
      <c r="M11" s="539">
        <v>949280.783509589</v>
      </c>
    </row>
    <row r="12" spans="1:13" ht="12">
      <c r="A12" s="287"/>
      <c r="B12" s="532" t="s">
        <v>476</v>
      </c>
      <c r="C12" s="246" t="s">
        <v>470</v>
      </c>
      <c r="D12" s="538">
        <v>250000000</v>
      </c>
      <c r="E12" s="534" t="s">
        <v>134</v>
      </c>
      <c r="F12" s="535">
        <v>0.0135</v>
      </c>
      <c r="G12" s="536">
        <v>0.0182365</v>
      </c>
      <c r="H12" s="539">
        <v>1127091.6854166668</v>
      </c>
      <c r="I12" s="538">
        <v>156875000</v>
      </c>
      <c r="J12" s="532" t="s">
        <v>140</v>
      </c>
      <c r="K12" s="535">
        <v>0.014</v>
      </c>
      <c r="L12" s="536">
        <v>0.0243681</v>
      </c>
      <c r="M12" s="539">
        <v>932100.6046469179</v>
      </c>
    </row>
    <row r="13" spans="1:13" ht="12">
      <c r="A13" s="287"/>
      <c r="B13" s="532" t="s">
        <v>477</v>
      </c>
      <c r="C13" s="246" t="s">
        <v>470</v>
      </c>
      <c r="D13" s="538">
        <v>250000000</v>
      </c>
      <c r="E13" s="534" t="s">
        <v>134</v>
      </c>
      <c r="F13" s="535">
        <v>0.013</v>
      </c>
      <c r="G13" s="536">
        <v>0.0177365</v>
      </c>
      <c r="H13" s="539">
        <v>1098431.298611111</v>
      </c>
      <c r="I13" s="538">
        <v>156875000</v>
      </c>
      <c r="J13" s="532" t="s">
        <v>140</v>
      </c>
      <c r="K13" s="535">
        <v>0.0135</v>
      </c>
      <c r="L13" s="536">
        <v>0.0238681</v>
      </c>
      <c r="M13" s="539">
        <v>914842.2031815068</v>
      </c>
    </row>
    <row r="14" spans="1:13" ht="12">
      <c r="A14" s="287"/>
      <c r="B14" s="532" t="s">
        <v>478</v>
      </c>
      <c r="C14" s="246" t="s">
        <v>470</v>
      </c>
      <c r="D14" s="538">
        <v>250000000</v>
      </c>
      <c r="E14" s="534" t="s">
        <v>134</v>
      </c>
      <c r="F14" s="535">
        <v>0.0145</v>
      </c>
      <c r="G14" s="536">
        <v>0.0192365</v>
      </c>
      <c r="H14" s="539">
        <v>1184033.2923611111</v>
      </c>
      <c r="I14" s="538">
        <v>156875000</v>
      </c>
      <c r="J14" s="532" t="s">
        <v>140</v>
      </c>
      <c r="K14" s="535">
        <v>0.015</v>
      </c>
      <c r="L14" s="536">
        <v>0.025368099999999998</v>
      </c>
      <c r="M14" s="539">
        <v>966382.7397695205</v>
      </c>
    </row>
    <row r="15" spans="1:13" ht="12">
      <c r="A15" s="287"/>
      <c r="B15" s="532" t="s">
        <v>479</v>
      </c>
      <c r="C15" s="246" t="s">
        <v>470</v>
      </c>
      <c r="D15" s="538">
        <v>250000000</v>
      </c>
      <c r="E15" s="534" t="s">
        <v>134</v>
      </c>
      <c r="F15" s="535">
        <v>0.014</v>
      </c>
      <c r="G15" s="536">
        <v>0.0187365</v>
      </c>
      <c r="H15" s="539">
        <v>1155625.683333333</v>
      </c>
      <c r="I15" s="538">
        <v>156875000</v>
      </c>
      <c r="J15" s="532" t="s">
        <v>140</v>
      </c>
      <c r="K15" s="535">
        <v>0.0145</v>
      </c>
      <c r="L15" s="536">
        <v>0.0248681</v>
      </c>
      <c r="M15" s="539">
        <v>949280.783509589</v>
      </c>
    </row>
    <row r="16" spans="1:13" ht="12">
      <c r="A16" s="287"/>
      <c r="B16" s="532" t="s">
        <v>480</v>
      </c>
      <c r="C16" s="246" t="s">
        <v>470</v>
      </c>
      <c r="D16" s="538">
        <v>250000000</v>
      </c>
      <c r="E16" s="534" t="s">
        <v>134</v>
      </c>
      <c r="F16" s="535">
        <v>0.0135</v>
      </c>
      <c r="G16" s="536">
        <v>0.0182365</v>
      </c>
      <c r="H16" s="539">
        <v>1127091.6854166668</v>
      </c>
      <c r="I16" s="538">
        <v>156875000</v>
      </c>
      <c r="J16" s="532" t="s">
        <v>140</v>
      </c>
      <c r="K16" s="535">
        <v>0.014</v>
      </c>
      <c r="L16" s="536">
        <v>0.0243681</v>
      </c>
      <c r="M16" s="539">
        <v>932100.6046469179</v>
      </c>
    </row>
    <row r="17" spans="1:13" ht="12">
      <c r="A17" s="287"/>
      <c r="B17" s="532" t="s">
        <v>481</v>
      </c>
      <c r="C17" s="246" t="s">
        <v>470</v>
      </c>
      <c r="D17" s="538">
        <v>250000000</v>
      </c>
      <c r="E17" s="534" t="s">
        <v>134</v>
      </c>
      <c r="F17" s="535">
        <v>0.013</v>
      </c>
      <c r="G17" s="536">
        <v>0.0177365</v>
      </c>
      <c r="H17" s="539">
        <v>1100672.9951388887</v>
      </c>
      <c r="I17" s="538">
        <v>156875000</v>
      </c>
      <c r="J17" s="532" t="s">
        <v>140</v>
      </c>
      <c r="K17" s="535">
        <v>0.0135</v>
      </c>
      <c r="L17" s="536">
        <v>0.0238681</v>
      </c>
      <c r="M17" s="539">
        <v>916709.2280859589</v>
      </c>
    </row>
    <row r="18" spans="1:13" ht="12.75" thickBot="1">
      <c r="A18" s="287"/>
      <c r="B18" s="540" t="s">
        <v>482</v>
      </c>
      <c r="C18" s="541" t="s">
        <v>470</v>
      </c>
      <c r="D18" s="330">
        <v>250000000</v>
      </c>
      <c r="E18" s="542" t="s">
        <v>134</v>
      </c>
      <c r="F18" s="543">
        <v>0.0125</v>
      </c>
      <c r="G18" s="544">
        <v>0.017236500000000002</v>
      </c>
      <c r="H18" s="545">
        <v>1069644.5229166667</v>
      </c>
      <c r="I18" s="330">
        <v>156875000</v>
      </c>
      <c r="J18" s="540" t="s">
        <v>140</v>
      </c>
      <c r="K18" s="543">
        <v>0.013</v>
      </c>
      <c r="L18" s="544">
        <v>0.0233681</v>
      </c>
      <c r="M18" s="545">
        <v>897505.5791133562</v>
      </c>
    </row>
    <row r="19" spans="2:13" ht="12">
      <c r="B19" s="546" t="s">
        <v>483</v>
      </c>
      <c r="C19" s="547"/>
      <c r="D19" s="548"/>
      <c r="E19" s="546"/>
      <c r="F19" s="549"/>
      <c r="G19" s="550"/>
      <c r="H19" s="551"/>
      <c r="I19" s="552"/>
      <c r="J19" s="553"/>
      <c r="K19" s="549"/>
      <c r="L19" s="550"/>
      <c r="M19" s="552"/>
    </row>
    <row r="20" ht="12">
      <c r="B20" s="5" t="s">
        <v>484</v>
      </c>
    </row>
    <row r="21" ht="12">
      <c r="B21" s="554"/>
    </row>
    <row r="22" spans="2:13" ht="12.75" thickBot="1">
      <c r="B22" s="558" t="s">
        <v>490</v>
      </c>
      <c r="C22" s="558"/>
      <c r="D22" s="73"/>
      <c r="E22" s="73"/>
      <c r="F22" s="73"/>
      <c r="G22" s="73"/>
      <c r="H22" s="73"/>
      <c r="I22" s="73"/>
      <c r="J22" s="73"/>
      <c r="K22" s="73"/>
      <c r="L22" s="73"/>
      <c r="M22" s="73"/>
    </row>
    <row r="23" ht="12"/>
    <row r="24" ht="12.75" thickBot="1"/>
    <row r="25" spans="2:4" ht="12.75" thickBot="1">
      <c r="B25" s="559" t="s">
        <v>385</v>
      </c>
      <c r="C25" s="560" t="s">
        <v>465</v>
      </c>
      <c r="D25" s="561" t="s">
        <v>439</v>
      </c>
    </row>
    <row r="26" spans="2:4" ht="12.75" thickBot="1">
      <c r="B26" s="562"/>
      <c r="C26" s="563"/>
      <c r="D26" s="564"/>
    </row>
    <row r="27" ht="12"/>
    <row r="28" ht="12.75">
      <c r="B28" s="8" t="s">
        <v>523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Header>&amp;CLangton Investors' Report - June 2012</oddHeader>
    <oddFooter>&amp;C&amp;A</oddFooter>
  </headerFooter>
</worksheet>
</file>

<file path=xl/worksheets/sheet13.xml><?xml version="1.0" encoding="utf-8"?>
<worksheet xmlns="http://schemas.openxmlformats.org/spreadsheetml/2006/main" xmlns:r="http://schemas.openxmlformats.org/officeDocument/2006/relationships">
  <dimension ref="A2:C50"/>
  <sheetViews>
    <sheetView view="pageLayout" workbookViewId="0" topLeftCell="A19">
      <selection activeCell="B57" sqref="B57"/>
    </sheetView>
  </sheetViews>
  <sheetFormatPr defaultColWidth="9.140625" defaultRowHeight="12"/>
  <cols>
    <col min="1" max="1" width="6.421875" style="102" customWidth="1"/>
    <col min="2" max="2" width="123.7109375" style="102" customWidth="1"/>
    <col min="3" max="3" width="9.421875" style="102" customWidth="1"/>
    <col min="4" max="16384" width="9.140625" style="102" customWidth="1"/>
  </cols>
  <sheetData>
    <row r="1" ht="12.75" thickBot="1"/>
    <row r="2" spans="1:3" ht="12.75" thickBot="1">
      <c r="A2" s="106"/>
      <c r="B2" s="699" t="s">
        <v>167</v>
      </c>
      <c r="C2" s="35"/>
    </row>
    <row r="3" spans="1:3" ht="12">
      <c r="A3" s="106"/>
      <c r="B3" s="700" t="s">
        <v>168</v>
      </c>
      <c r="C3" s="236"/>
    </row>
    <row r="4" spans="1:3" ht="12">
      <c r="A4" s="106"/>
      <c r="B4" s="701" t="s">
        <v>169</v>
      </c>
      <c r="C4" s="239" t="s">
        <v>170</v>
      </c>
    </row>
    <row r="5" spans="1:3" ht="12">
      <c r="A5" s="106"/>
      <c r="B5" s="701"/>
      <c r="C5" s="239"/>
    </row>
    <row r="6" spans="1:3" ht="12">
      <c r="A6" s="106"/>
      <c r="B6" s="702" t="s">
        <v>171</v>
      </c>
      <c r="C6" s="239"/>
    </row>
    <row r="7" spans="1:3" ht="12">
      <c r="A7" s="106"/>
      <c r="B7" s="701" t="s">
        <v>289</v>
      </c>
      <c r="C7" s="239" t="s">
        <v>170</v>
      </c>
    </row>
    <row r="8" spans="1:3" ht="12">
      <c r="A8" s="106"/>
      <c r="B8" s="701" t="s">
        <v>290</v>
      </c>
      <c r="C8" s="239" t="s">
        <v>170</v>
      </c>
    </row>
    <row r="9" spans="1:3" ht="12">
      <c r="A9" s="106"/>
      <c r="B9" s="701" t="s">
        <v>291</v>
      </c>
      <c r="C9" s="239" t="s">
        <v>170</v>
      </c>
    </row>
    <row r="10" spans="1:3" ht="12">
      <c r="A10" s="106"/>
      <c r="B10" s="701" t="s">
        <v>292</v>
      </c>
      <c r="C10" s="239"/>
    </row>
    <row r="11" spans="1:3" ht="12">
      <c r="A11" s="106"/>
      <c r="B11" s="701"/>
      <c r="C11" s="239" t="s">
        <v>170</v>
      </c>
    </row>
    <row r="12" spans="1:3" ht="12">
      <c r="A12" s="106"/>
      <c r="B12" s="702" t="s">
        <v>172</v>
      </c>
      <c r="C12" s="239"/>
    </row>
    <row r="13" spans="1:3" ht="12">
      <c r="A13" s="106"/>
      <c r="B13" s="701" t="s">
        <v>173</v>
      </c>
      <c r="C13" s="239"/>
    </row>
    <row r="14" spans="1:3" ht="12">
      <c r="A14" s="106"/>
      <c r="B14" s="703" t="s">
        <v>174</v>
      </c>
      <c r="C14" s="239" t="s">
        <v>170</v>
      </c>
    </row>
    <row r="15" spans="1:3" ht="12">
      <c r="A15" s="106"/>
      <c r="B15" s="701"/>
      <c r="C15" s="239"/>
    </row>
    <row r="16" spans="1:3" ht="12">
      <c r="A16" s="106"/>
      <c r="B16" s="701"/>
      <c r="C16" s="239"/>
    </row>
    <row r="17" spans="1:3" ht="12.75" thickBot="1">
      <c r="A17" s="106"/>
      <c r="B17" s="704" t="s">
        <v>379</v>
      </c>
      <c r="C17" s="705"/>
    </row>
    <row r="18" spans="1:3" ht="12">
      <c r="A18" s="106"/>
      <c r="B18" s="106"/>
      <c r="C18" s="29"/>
    </row>
    <row r="19" spans="1:3" ht="12">
      <c r="A19" s="706"/>
      <c r="B19" s="507"/>
      <c r="C19" s="707"/>
    </row>
    <row r="20" spans="1:3" ht="12">
      <c r="A20" s="106"/>
      <c r="B20" s="708" t="s">
        <v>175</v>
      </c>
      <c r="C20" s="709"/>
    </row>
    <row r="21" spans="1:3" ht="12">
      <c r="A21" s="710">
        <v>1</v>
      </c>
      <c r="B21" s="297" t="s">
        <v>176</v>
      </c>
      <c r="C21" s="106"/>
    </row>
    <row r="22" spans="1:3" ht="12">
      <c r="A22" s="706"/>
      <c r="B22" s="711" t="s">
        <v>177</v>
      </c>
      <c r="C22" s="106"/>
    </row>
    <row r="23" spans="1:3" ht="12">
      <c r="A23" s="712">
        <v>2</v>
      </c>
      <c r="B23" s="297" t="s">
        <v>178</v>
      </c>
      <c r="C23" s="106"/>
    </row>
    <row r="24" spans="1:3" ht="12">
      <c r="A24" s="713"/>
      <c r="B24" s="711" t="s">
        <v>179</v>
      </c>
      <c r="C24" s="106"/>
    </row>
    <row r="25" spans="1:3" ht="12">
      <c r="A25" s="710">
        <v>3</v>
      </c>
      <c r="B25" s="297" t="s">
        <v>293</v>
      </c>
      <c r="C25" s="106"/>
    </row>
    <row r="26" spans="1:3" ht="12">
      <c r="A26" s="713"/>
      <c r="B26" s="711" t="s">
        <v>294</v>
      </c>
      <c r="C26" s="106"/>
    </row>
    <row r="27" spans="1:3" ht="12">
      <c r="A27" s="710">
        <v>4</v>
      </c>
      <c r="B27" s="297" t="s">
        <v>86</v>
      </c>
      <c r="C27" s="106"/>
    </row>
    <row r="28" spans="1:3" ht="12">
      <c r="A28" s="706"/>
      <c r="B28" s="711" t="s">
        <v>180</v>
      </c>
      <c r="C28" s="106"/>
    </row>
    <row r="29" spans="1:3" ht="24">
      <c r="A29" s="713"/>
      <c r="B29" s="711" t="s">
        <v>181</v>
      </c>
      <c r="C29" s="106"/>
    </row>
    <row r="30" spans="1:3" ht="12">
      <c r="A30" s="710">
        <v>5</v>
      </c>
      <c r="B30" s="297" t="s">
        <v>182</v>
      </c>
      <c r="C30" s="106"/>
    </row>
    <row r="31" spans="1:3" ht="12">
      <c r="A31" s="706"/>
      <c r="B31" s="711" t="s">
        <v>183</v>
      </c>
      <c r="C31" s="106"/>
    </row>
    <row r="32" spans="1:3" ht="12">
      <c r="A32" s="710">
        <v>6</v>
      </c>
      <c r="B32" s="714" t="s">
        <v>184</v>
      </c>
      <c r="C32" s="106"/>
    </row>
    <row r="33" spans="1:3" ht="12">
      <c r="A33" s="710"/>
      <c r="B33" s="711" t="s">
        <v>185</v>
      </c>
      <c r="C33" s="106"/>
    </row>
    <row r="34" spans="1:3" ht="12">
      <c r="A34" s="710"/>
      <c r="B34" s="711" t="s">
        <v>186</v>
      </c>
      <c r="C34" s="106"/>
    </row>
    <row r="35" spans="1:3" ht="12">
      <c r="A35" s="710">
        <v>7</v>
      </c>
      <c r="B35" s="714" t="s">
        <v>53</v>
      </c>
      <c r="C35" s="106"/>
    </row>
    <row r="36" spans="1:3" ht="24">
      <c r="A36" s="710"/>
      <c r="B36" s="711" t="s">
        <v>187</v>
      </c>
      <c r="C36" s="106"/>
    </row>
    <row r="37" spans="1:3" ht="12">
      <c r="A37" s="710">
        <v>8</v>
      </c>
      <c r="B37" s="714" t="s">
        <v>188</v>
      </c>
      <c r="C37" s="106"/>
    </row>
    <row r="38" spans="1:3" ht="36">
      <c r="A38" s="706"/>
      <c r="B38" s="711" t="s">
        <v>378</v>
      </c>
      <c r="C38" s="106"/>
    </row>
    <row r="39" spans="1:2" ht="12">
      <c r="A39" s="47">
        <v>9</v>
      </c>
      <c r="B39" s="48" t="s">
        <v>195</v>
      </c>
    </row>
    <row r="40" spans="1:2" ht="22.5" customHeight="1">
      <c r="A40" s="706"/>
      <c r="B40" s="711" t="s">
        <v>499</v>
      </c>
    </row>
    <row r="41" spans="1:2" ht="10.5" customHeight="1">
      <c r="A41" s="555">
        <v>10</v>
      </c>
      <c r="B41" s="48" t="s">
        <v>486</v>
      </c>
    </row>
    <row r="42" spans="1:2" ht="12" customHeight="1">
      <c r="A42"/>
      <c r="B42" s="835" t="s">
        <v>487</v>
      </c>
    </row>
    <row r="43" spans="1:2" ht="12">
      <c r="A43"/>
      <c r="B43" s="835"/>
    </row>
    <row r="44" spans="1:2" ht="12">
      <c r="A44"/>
      <c r="B44" s="835"/>
    </row>
    <row r="45" spans="1:2" ht="12">
      <c r="A45"/>
      <c r="B45" s="835"/>
    </row>
    <row r="46" spans="1:2" ht="12">
      <c r="A46" s="789">
        <v>11</v>
      </c>
      <c r="B46" s="789" t="s">
        <v>541</v>
      </c>
    </row>
    <row r="47" ht="12">
      <c r="B47" s="102" t="s">
        <v>542</v>
      </c>
    </row>
    <row r="48" spans="1:2" ht="12">
      <c r="A48" s="789"/>
      <c r="B48" s="102" t="s">
        <v>543</v>
      </c>
    </row>
    <row r="49" ht="12">
      <c r="B49" s="102" t="s">
        <v>544</v>
      </c>
    </row>
    <row r="50" spans="1:2" ht="12">
      <c r="A50" s="789"/>
      <c r="B50" s="789"/>
    </row>
  </sheetData>
  <sheetProtection/>
  <mergeCells count="1">
    <mergeCell ref="B42:B45"/>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June 2012</oddHeader>
    <oddFooter>&amp;C&amp;A</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zoomScale="66" zoomScalePageLayoutView="66" workbookViewId="0" topLeftCell="B1">
      <selection activeCell="F26" sqref="F26"/>
    </sheetView>
  </sheetViews>
  <sheetFormatPr defaultColWidth="9.140625" defaultRowHeight="12"/>
  <cols>
    <col min="1" max="1" width="9.140625" style="102" customWidth="1"/>
    <col min="2" max="2" width="36.421875" style="102" customWidth="1"/>
    <col min="3" max="3" width="32.8515625" style="102" customWidth="1"/>
    <col min="4" max="4" width="34.00390625" style="102" customWidth="1"/>
    <col min="5" max="5" width="44.7109375" style="102" customWidth="1"/>
    <col min="6" max="6" width="87.8515625" style="102" customWidth="1"/>
    <col min="7" max="7" width="83.421875" style="102" customWidth="1"/>
    <col min="8" max="16384" width="9.140625" style="102" customWidth="1"/>
  </cols>
  <sheetData>
    <row r="1" spans="2:7" ht="12.75" thickBot="1">
      <c r="B1" s="58" t="s">
        <v>343</v>
      </c>
      <c r="C1" s="59"/>
      <c r="D1" s="60"/>
      <c r="E1" s="60"/>
      <c r="F1" s="61"/>
      <c r="G1" s="62"/>
    </row>
    <row r="2" spans="2:7" ht="13.5" thickBot="1" thickTop="1">
      <c r="B2" s="204"/>
      <c r="C2" s="205"/>
      <c r="D2" s="206"/>
      <c r="E2" s="206"/>
      <c r="F2" s="207"/>
      <c r="G2" s="208"/>
    </row>
    <row r="3" spans="2:7" ht="12.75" thickBot="1">
      <c r="B3" s="63"/>
      <c r="C3" s="63"/>
      <c r="D3" s="64" t="s">
        <v>344</v>
      </c>
      <c r="E3" s="65" t="s">
        <v>527</v>
      </c>
      <c r="F3" s="64" t="s">
        <v>345</v>
      </c>
      <c r="G3" s="65" t="s">
        <v>346</v>
      </c>
    </row>
    <row r="4" spans="2:7" ht="12">
      <c r="B4" s="793" t="s">
        <v>347</v>
      </c>
      <c r="C4" s="236"/>
      <c r="D4" s="236"/>
      <c r="E4" s="236"/>
      <c r="F4" s="237"/>
      <c r="G4" s="238"/>
    </row>
    <row r="5" spans="2:7" ht="12">
      <c r="B5" s="794"/>
      <c r="C5" s="239" t="s">
        <v>387</v>
      </c>
      <c r="D5" s="239"/>
      <c r="E5" s="239"/>
      <c r="F5" s="240"/>
      <c r="G5" s="241"/>
    </row>
    <row r="6" spans="2:7" ht="12">
      <c r="B6" s="794"/>
      <c r="C6" s="239" t="s">
        <v>388</v>
      </c>
      <c r="D6" s="239"/>
      <c r="E6" s="239"/>
      <c r="F6" s="240"/>
      <c r="G6" s="241"/>
    </row>
    <row r="7" spans="2:7" ht="12">
      <c r="B7" s="242" t="s">
        <v>318</v>
      </c>
      <c r="C7" s="243" t="s">
        <v>373</v>
      </c>
      <c r="D7" s="243"/>
      <c r="E7" s="243"/>
      <c r="F7" s="244"/>
      <c r="G7" s="245"/>
    </row>
    <row r="8" spans="2:7" ht="12">
      <c r="B8" s="246" t="s">
        <v>348</v>
      </c>
      <c r="C8" s="239" t="s">
        <v>374</v>
      </c>
      <c r="D8" s="239"/>
      <c r="E8" s="239"/>
      <c r="F8" s="240"/>
      <c r="G8" s="247"/>
    </row>
    <row r="9" spans="2:7" ht="24">
      <c r="B9" s="248" t="s">
        <v>314</v>
      </c>
      <c r="C9" s="249" t="s">
        <v>349</v>
      </c>
      <c r="D9" s="249" t="str">
        <f>VLOOKUP(C9,'[3]Ratings'!$A$14:$C$19,2,FALSE)</f>
        <v>A / A2 </v>
      </c>
      <c r="E9" s="249" t="str">
        <f>VLOOKUP(C9,'[3]Ratings'!$A$13:$C$19,3,FALSE)</f>
        <v>F1 / P-1 </v>
      </c>
      <c r="F9" s="244" t="s">
        <v>135</v>
      </c>
      <c r="G9" s="245" t="s">
        <v>389</v>
      </c>
    </row>
    <row r="10" spans="2:7" ht="24">
      <c r="B10" s="242"/>
      <c r="C10" s="243"/>
      <c r="D10" s="243"/>
      <c r="E10" s="243"/>
      <c r="F10" s="787" t="s">
        <v>530</v>
      </c>
      <c r="G10" s="245" t="s">
        <v>390</v>
      </c>
    </row>
    <row r="11" spans="2:7" ht="24">
      <c r="B11" s="242"/>
      <c r="C11" s="243"/>
      <c r="D11" s="243"/>
      <c r="E11" s="243"/>
      <c r="F11" s="787" t="s">
        <v>531</v>
      </c>
      <c r="G11" s="245" t="s">
        <v>391</v>
      </c>
    </row>
    <row r="12" spans="2:7" ht="12">
      <c r="B12" s="242"/>
      <c r="C12" s="243"/>
      <c r="D12" s="243"/>
      <c r="E12" s="243"/>
      <c r="F12" s="787" t="s">
        <v>530</v>
      </c>
      <c r="G12" s="245" t="s">
        <v>392</v>
      </c>
    </row>
    <row r="13" spans="2:7" ht="12">
      <c r="B13" s="246" t="s">
        <v>350</v>
      </c>
      <c r="C13" s="239" t="s">
        <v>349</v>
      </c>
      <c r="D13" s="239" t="str">
        <f>VLOOKUP(C13,'[3]Ratings'!$A$14:$C$19,2,FALSE)</f>
        <v>A / A2 </v>
      </c>
      <c r="E13" s="250" t="str">
        <f>VLOOKUP(C13,'[3]Ratings'!$A$13:$C$19,3,FALSE)</f>
        <v>F1 / P-1 </v>
      </c>
      <c r="F13" s="240"/>
      <c r="G13" s="247"/>
    </row>
    <row r="14" spans="2:7" ht="12">
      <c r="B14" s="242" t="s">
        <v>351</v>
      </c>
      <c r="C14" s="243" t="s">
        <v>349</v>
      </c>
      <c r="D14" s="249" t="str">
        <f>VLOOKUP(C14,'[3]Ratings'!$A$14:$C$19,2,FALSE)</f>
        <v>A / A2 </v>
      </c>
      <c r="E14" s="249" t="str">
        <f>VLOOKUP(C14,'[3]Ratings'!$A$13:$C$19,3,FALSE)</f>
        <v>F1 / P-1 </v>
      </c>
      <c r="F14" s="244"/>
      <c r="G14" s="245"/>
    </row>
    <row r="15" spans="2:7" ht="12">
      <c r="B15" s="246" t="s">
        <v>393</v>
      </c>
      <c r="C15" s="239" t="s">
        <v>349</v>
      </c>
      <c r="D15" s="239" t="str">
        <f>VLOOKUP(C15,'[3]Ratings'!$A$14:$C$19,2,FALSE)</f>
        <v>A / A2 </v>
      </c>
      <c r="E15" s="250" t="str">
        <f>VLOOKUP(C15,'[3]Ratings'!$A$13:$C$19,3,FALSE)</f>
        <v>F1 / P-1 </v>
      </c>
      <c r="F15" s="240"/>
      <c r="G15" s="247"/>
    </row>
    <row r="16" spans="2:7" ht="36">
      <c r="B16" s="248" t="s">
        <v>352</v>
      </c>
      <c r="C16" s="249" t="s">
        <v>349</v>
      </c>
      <c r="D16" s="249" t="str">
        <f>VLOOKUP(C16,'[3]Ratings'!$A$14:$C$19,2,FALSE)</f>
        <v>A / A2 </v>
      </c>
      <c r="E16" s="249" t="str">
        <f>VLOOKUP(C16,'[3]Ratings'!$A$13:$C$19,3,FALSE)</f>
        <v>F1 / P-1 </v>
      </c>
      <c r="F16" s="787" t="s">
        <v>533</v>
      </c>
      <c r="G16" s="245" t="s">
        <v>394</v>
      </c>
    </row>
    <row r="17" spans="2:7" ht="36">
      <c r="B17" s="760" t="s">
        <v>353</v>
      </c>
      <c r="C17" s="250" t="s">
        <v>349</v>
      </c>
      <c r="D17" s="250" t="str">
        <f>VLOOKUP(C17,'[3]Ratings'!$A$14:$C$19,2,FALSE)</f>
        <v>A / A2 </v>
      </c>
      <c r="E17" s="250" t="str">
        <f>VLOOKUP(C17,'[3]Ratings'!$A$13:$C$19,3,FALSE)</f>
        <v>F1 / P-1 </v>
      </c>
      <c r="F17" s="788" t="s">
        <v>533</v>
      </c>
      <c r="G17" s="247" t="s">
        <v>395</v>
      </c>
    </row>
    <row r="18" spans="2:7" ht="24">
      <c r="B18" s="760"/>
      <c r="C18" s="250"/>
      <c r="D18" s="250"/>
      <c r="E18" s="250"/>
      <c r="F18" s="240"/>
      <c r="G18" s="247" t="s">
        <v>396</v>
      </c>
    </row>
    <row r="19" spans="2:7" ht="48">
      <c r="B19" s="248" t="s">
        <v>397</v>
      </c>
      <c r="C19" s="249" t="s">
        <v>349</v>
      </c>
      <c r="D19" s="249" t="str">
        <f>VLOOKUP(C19,'[3]Ratings'!$A$14:$C$19,2,FALSE)</f>
        <v>A / A2 </v>
      </c>
      <c r="E19" s="249" t="str">
        <f>VLOOKUP(C19,'[3]Ratings'!$A$13:$C$19,3,FALSE)</f>
        <v>F1 / P-1 </v>
      </c>
      <c r="F19" s="787" t="s">
        <v>533</v>
      </c>
      <c r="G19" s="245" t="s">
        <v>460</v>
      </c>
    </row>
    <row r="20" spans="2:7" ht="24">
      <c r="B20" s="760" t="s">
        <v>354</v>
      </c>
      <c r="C20" s="250" t="s">
        <v>349</v>
      </c>
      <c r="D20" s="250" t="str">
        <f>VLOOKUP(C20,'[3]Ratings'!$A$14:$C$19,2,FALSE)</f>
        <v>A / A2 </v>
      </c>
      <c r="E20" s="250" t="str">
        <f>VLOOKUP(C20,'[3]Ratings'!$A$13:$C$19,3,FALSE)</f>
        <v>F1 / P-1 </v>
      </c>
      <c r="F20" s="788" t="s">
        <v>534</v>
      </c>
      <c r="G20" s="247" t="s">
        <v>448</v>
      </c>
    </row>
    <row r="21" spans="2:7" ht="24">
      <c r="B21" s="760"/>
      <c r="C21" s="250"/>
      <c r="D21" s="250"/>
      <c r="E21" s="250"/>
      <c r="F21" s="788" t="s">
        <v>532</v>
      </c>
      <c r="G21" s="247" t="s">
        <v>398</v>
      </c>
    </row>
    <row r="22" spans="2:7" ht="24">
      <c r="B22" s="248" t="s">
        <v>399</v>
      </c>
      <c r="C22" s="249" t="s">
        <v>355</v>
      </c>
      <c r="D22" s="249" t="str">
        <f>VLOOKUP(C22,'[3]Ratings'!$A$14:$C$19,2,FALSE)</f>
        <v>A / A2 </v>
      </c>
      <c r="E22" s="249" t="str">
        <f>VLOOKUP(C22,'[3]Ratings'!$A$13:$C$19,3,FALSE)</f>
        <v>F1 / P-1 </v>
      </c>
      <c r="F22" s="787" t="s">
        <v>534</v>
      </c>
      <c r="G22" s="245" t="s">
        <v>447</v>
      </c>
    </row>
    <row r="23" spans="2:7" ht="24">
      <c r="B23" s="248"/>
      <c r="C23" s="249"/>
      <c r="D23" s="249"/>
      <c r="E23" s="249"/>
      <c r="F23" s="787" t="s">
        <v>532</v>
      </c>
      <c r="G23" s="245" t="s">
        <v>400</v>
      </c>
    </row>
    <row r="24" spans="2:7" ht="24">
      <c r="B24" s="248"/>
      <c r="C24" s="249"/>
      <c r="D24" s="249"/>
      <c r="E24" s="249"/>
      <c r="F24" s="787" t="s">
        <v>532</v>
      </c>
      <c r="G24" s="245" t="s">
        <v>400</v>
      </c>
    </row>
    <row r="25" spans="2:7" ht="12">
      <c r="B25" s="246" t="s">
        <v>401</v>
      </c>
      <c r="C25" s="239" t="s">
        <v>356</v>
      </c>
      <c r="D25" s="250" t="str">
        <f>VLOOKUP(C25,'[3]Ratings'!$A$14:$C$19,2,FALSE)</f>
        <v>A / A3 </v>
      </c>
      <c r="E25" s="239" t="str">
        <f>VLOOKUP(C25,'[3]Ratings'!$A$13:$C$19,3,FALSE)</f>
        <v>F1 / P-2 </v>
      </c>
      <c r="F25" s="240"/>
      <c r="G25" s="240"/>
    </row>
    <row r="26" spans="2:7" ht="12">
      <c r="B26" s="242" t="s">
        <v>402</v>
      </c>
      <c r="C26" s="243" t="s">
        <v>357</v>
      </c>
      <c r="D26" s="243"/>
      <c r="E26" s="243"/>
      <c r="F26" s="244"/>
      <c r="G26" s="244"/>
    </row>
    <row r="27" spans="2:7" ht="12">
      <c r="B27" s="246" t="s">
        <v>358</v>
      </c>
      <c r="C27" s="239" t="s">
        <v>403</v>
      </c>
      <c r="D27" s="239"/>
      <c r="E27" s="239"/>
      <c r="F27" s="240"/>
      <c r="G27" s="240"/>
    </row>
    <row r="28" spans="2:7" ht="36.75" thickBot="1">
      <c r="B28" s="251" t="s">
        <v>404</v>
      </c>
      <c r="C28" s="757" t="s">
        <v>524</v>
      </c>
      <c r="D28" s="253"/>
      <c r="E28" s="253"/>
      <c r="F28" s="252"/>
      <c r="G28" s="252"/>
    </row>
    <row r="29" spans="2:7" ht="12">
      <c r="B29" s="795" t="s">
        <v>449</v>
      </c>
      <c r="C29" s="796"/>
      <c r="D29" s="796"/>
      <c r="E29" s="796"/>
      <c r="F29" s="796"/>
      <c r="G29" s="796"/>
    </row>
  </sheetData>
  <sheetProtection/>
  <mergeCells count="2">
    <mergeCell ref="B4:B6"/>
    <mergeCell ref="B29:G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June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O73"/>
  <sheetViews>
    <sheetView view="pageLayout" workbookViewId="0" topLeftCell="F1">
      <selection activeCell="J17" sqref="J17"/>
    </sheetView>
  </sheetViews>
  <sheetFormatPr defaultColWidth="9.140625" defaultRowHeight="12"/>
  <cols>
    <col min="1" max="1" width="6.421875" style="102" customWidth="1"/>
    <col min="2" max="2" width="32.140625" style="102" customWidth="1"/>
    <col min="3" max="3" width="15.7109375" style="102" customWidth="1"/>
    <col min="4" max="5" width="17.00390625" style="102" customWidth="1"/>
    <col min="6" max="6" width="18.421875" style="102" customWidth="1"/>
    <col min="7" max="8" width="17.00390625" style="102" customWidth="1"/>
    <col min="9" max="9" width="3.28125" style="102" customWidth="1"/>
    <col min="10" max="10" width="50.00390625" style="102" customWidth="1"/>
    <col min="11" max="12" width="17.00390625" style="102" customWidth="1"/>
    <col min="13" max="13" width="10.140625" style="102" customWidth="1"/>
    <col min="14" max="14" width="24.421875" style="102" bestFit="1" customWidth="1"/>
    <col min="15" max="16384" width="9.140625" style="102" customWidth="1"/>
  </cols>
  <sheetData>
    <row r="2" spans="2:14" ht="12.75" thickBot="1">
      <c r="B2" s="98" t="s">
        <v>13</v>
      </c>
      <c r="C2" s="98"/>
      <c r="D2" s="98"/>
      <c r="E2" s="98"/>
      <c r="F2" s="98"/>
      <c r="G2" s="98"/>
      <c r="H2" s="98"/>
      <c r="I2" s="98"/>
      <c r="J2" s="98"/>
      <c r="K2" s="98"/>
      <c r="L2" s="98"/>
      <c r="M2" s="98"/>
      <c r="N2" s="98"/>
    </row>
    <row r="3" ht="12.75" thickBot="1"/>
    <row r="4" spans="2:14" ht="12">
      <c r="B4" s="254" t="s">
        <v>8</v>
      </c>
      <c r="C4" s="255"/>
      <c r="D4" s="256"/>
      <c r="E4" s="256"/>
      <c r="F4" s="257"/>
      <c r="J4" s="657" t="s">
        <v>194</v>
      </c>
      <c r="K4" s="658"/>
      <c r="L4" s="658"/>
      <c r="M4" s="658"/>
      <c r="N4" s="659"/>
    </row>
    <row r="5" spans="2:14" ht="12.75" thickBot="1">
      <c r="B5" s="258"/>
      <c r="C5" s="259"/>
      <c r="D5" s="259"/>
      <c r="E5" s="259"/>
      <c r="F5" s="260"/>
      <c r="J5" s="660"/>
      <c r="K5" s="661"/>
      <c r="L5" s="661"/>
      <c r="M5" s="661"/>
      <c r="N5" s="662"/>
    </row>
    <row r="6" spans="2:14" ht="12">
      <c r="B6" s="762" t="s">
        <v>9</v>
      </c>
      <c r="C6" s="261"/>
      <c r="D6" s="262"/>
      <c r="E6" s="263"/>
      <c r="F6" s="175">
        <v>72499</v>
      </c>
      <c r="J6" s="34" t="s">
        <v>504</v>
      </c>
      <c r="K6" s="16"/>
      <c r="L6" s="16"/>
      <c r="M6" s="663"/>
      <c r="N6" s="664">
        <v>15071209941.53</v>
      </c>
    </row>
    <row r="7" spans="2:14" ht="12.75" thickBot="1">
      <c r="B7" s="767" t="s">
        <v>10</v>
      </c>
      <c r="C7" s="264"/>
      <c r="D7" s="265"/>
      <c r="E7" s="266"/>
      <c r="F7" s="267">
        <v>7496212046.6</v>
      </c>
      <c r="J7" s="33" t="s">
        <v>505</v>
      </c>
      <c r="K7" s="665"/>
      <c r="L7" s="665"/>
      <c r="M7" s="666"/>
      <c r="N7" s="664">
        <v>24539993502.22</v>
      </c>
    </row>
    <row r="8" spans="2:14" ht="12">
      <c r="B8" s="762" t="s">
        <v>11</v>
      </c>
      <c r="C8" s="261"/>
      <c r="D8" s="262"/>
      <c r="E8" s="263"/>
      <c r="F8" s="565">
        <f>'[3]Current Balance'!J24</f>
        <v>143883</v>
      </c>
      <c r="J8" s="667" t="s">
        <v>491</v>
      </c>
      <c r="K8" s="31"/>
      <c r="L8" s="31"/>
      <c r="M8" s="668"/>
      <c r="N8" s="669">
        <v>81109601.45</v>
      </c>
    </row>
    <row r="9" spans="2:14" ht="12.75" thickBot="1">
      <c r="B9" s="776" t="s">
        <v>12</v>
      </c>
      <c r="C9" s="264"/>
      <c r="D9" s="265"/>
      <c r="E9" s="266"/>
      <c r="F9" s="783">
        <f>'[3]Current Balance'!H24</f>
        <v>15100457699.749996</v>
      </c>
      <c r="J9" s="30" t="s">
        <v>492</v>
      </c>
      <c r="K9" s="16"/>
      <c r="L9" s="16"/>
      <c r="M9" s="663"/>
      <c r="N9" s="664">
        <v>73697288.4600029</v>
      </c>
    </row>
    <row r="10" spans="2:14" ht="12.75" thickBot="1">
      <c r="B10" s="782" t="s">
        <v>405</v>
      </c>
      <c r="C10" s="264"/>
      <c r="D10" s="265"/>
      <c r="E10" s="266"/>
      <c r="F10" s="779" t="s">
        <v>525</v>
      </c>
      <c r="J10" s="30" t="s">
        <v>14</v>
      </c>
      <c r="K10" s="16"/>
      <c r="L10" s="16"/>
      <c r="M10" s="663"/>
      <c r="N10" s="664">
        <v>424519461.3599971</v>
      </c>
    </row>
    <row r="11" spans="1:14" ht="12.75" thickBot="1">
      <c r="A11" s="272"/>
      <c r="B11" s="268"/>
      <c r="C11" s="268"/>
      <c r="D11" s="269"/>
      <c r="E11" s="269"/>
      <c r="F11" s="780"/>
      <c r="J11" s="34" t="s">
        <v>506</v>
      </c>
      <c r="K11" s="16"/>
      <c r="L11" s="16"/>
      <c r="M11" s="663"/>
      <c r="N11" s="664" t="s">
        <v>406</v>
      </c>
    </row>
    <row r="12" spans="1:14" ht="12">
      <c r="A12" s="272"/>
      <c r="B12" s="273"/>
      <c r="C12" s="272"/>
      <c r="D12" s="272"/>
      <c r="E12" s="272"/>
      <c r="F12" s="781"/>
      <c r="G12" s="272"/>
      <c r="J12" s="32" t="s">
        <v>507</v>
      </c>
      <c r="K12" s="31"/>
      <c r="L12" s="31"/>
      <c r="M12" s="31"/>
      <c r="N12" s="669">
        <v>8129929986.106207</v>
      </c>
    </row>
    <row r="13" spans="2:14" ht="12">
      <c r="B13" s="268"/>
      <c r="C13" s="272"/>
      <c r="D13" s="272"/>
      <c r="E13" s="272"/>
      <c r="F13" s="202"/>
      <c r="J13" s="34" t="s">
        <v>508</v>
      </c>
      <c r="K13" s="16"/>
      <c r="L13" s="16"/>
      <c r="M13" s="16"/>
      <c r="N13" s="232">
        <v>0.5394344999999999</v>
      </c>
    </row>
    <row r="14" spans="2:14" ht="12">
      <c r="B14" s="268"/>
      <c r="C14" s="268"/>
      <c r="D14" s="269"/>
      <c r="E14" s="269"/>
      <c r="F14" s="202"/>
      <c r="J14" s="34" t="s">
        <v>509</v>
      </c>
      <c r="K14" s="16"/>
      <c r="L14" s="16"/>
      <c r="M14" s="16"/>
      <c r="N14" s="664">
        <v>6941279955.423794</v>
      </c>
    </row>
    <row r="15" spans="2:14" ht="12">
      <c r="B15" s="273"/>
      <c r="C15" s="272"/>
      <c r="D15" s="272"/>
      <c r="E15" s="272"/>
      <c r="F15" s="272"/>
      <c r="J15" s="34" t="s">
        <v>510</v>
      </c>
      <c r="K15" s="16"/>
      <c r="L15" s="16"/>
      <c r="M15" s="16"/>
      <c r="N15" s="232">
        <v>0.46056550000000007</v>
      </c>
    </row>
    <row r="16" spans="2:14" ht="12">
      <c r="B16" s="273"/>
      <c r="C16" s="272"/>
      <c r="D16" s="272"/>
      <c r="E16" s="272"/>
      <c r="F16" s="272"/>
      <c r="J16" s="34" t="s">
        <v>540</v>
      </c>
      <c r="K16" s="17"/>
      <c r="L16" s="17"/>
      <c r="M16" s="17"/>
      <c r="N16" s="664"/>
    </row>
    <row r="17" spans="2:14" ht="12">
      <c r="B17" s="268"/>
      <c r="C17" s="268"/>
      <c r="D17" s="269"/>
      <c r="E17" s="269"/>
      <c r="F17" s="202"/>
      <c r="J17" s="670" t="s">
        <v>537</v>
      </c>
      <c r="K17" s="17"/>
      <c r="L17" s="17"/>
      <c r="M17" s="671"/>
      <c r="N17" s="672">
        <v>632990817.54426</v>
      </c>
    </row>
    <row r="18" spans="2:14" ht="12">
      <c r="B18" s="268"/>
      <c r="C18" s="268"/>
      <c r="D18" s="269"/>
      <c r="E18" s="269"/>
      <c r="F18" s="202"/>
      <c r="I18" s="287"/>
      <c r="J18" s="673" t="s">
        <v>538</v>
      </c>
      <c r="K18" s="17"/>
      <c r="L18" s="17"/>
      <c r="M18" s="674"/>
      <c r="N18" s="672">
        <v>140540304.8496</v>
      </c>
    </row>
    <row r="19" spans="2:14" ht="12">
      <c r="B19" s="268"/>
      <c r="C19" s="268"/>
      <c r="D19" s="269"/>
      <c r="E19" s="269"/>
      <c r="F19" s="202"/>
      <c r="I19" s="287"/>
      <c r="J19" s="673" t="s">
        <v>539</v>
      </c>
      <c r="K19" s="17"/>
      <c r="L19" s="17"/>
      <c r="M19" s="675"/>
      <c r="N19" s="672">
        <v>2293238</v>
      </c>
    </row>
    <row r="20" spans="2:14" ht="12">
      <c r="B20" s="268"/>
      <c r="C20" s="268"/>
      <c r="D20" s="269"/>
      <c r="E20" s="269"/>
      <c r="F20" s="202"/>
      <c r="I20" s="287"/>
      <c r="J20" s="17" t="s">
        <v>493</v>
      </c>
      <c r="K20" s="17"/>
      <c r="L20" s="17"/>
      <c r="M20" s="675"/>
      <c r="N20" s="672">
        <v>775824360.39386</v>
      </c>
    </row>
    <row r="21" spans="2:14" ht="12.75" thickBot="1">
      <c r="B21" s="268"/>
      <c r="C21" s="268"/>
      <c r="D21" s="269"/>
      <c r="E21" s="269"/>
      <c r="F21" s="202"/>
      <c r="I21" s="287"/>
      <c r="J21" s="33" t="s">
        <v>494</v>
      </c>
      <c r="K21" s="676"/>
      <c r="L21" s="676"/>
      <c r="M21" s="677"/>
      <c r="N21" s="233">
        <v>0.05147724458777593</v>
      </c>
    </row>
    <row r="22" spans="2:13" ht="12.75" thickBot="1">
      <c r="B22" s="272"/>
      <c r="C22" s="272"/>
      <c r="D22" s="272"/>
      <c r="E22" s="272"/>
      <c r="F22" s="272"/>
      <c r="M22" s="339"/>
    </row>
    <row r="23" spans="2:14" ht="24">
      <c r="B23" s="85" t="s">
        <v>15</v>
      </c>
      <c r="C23" s="86"/>
      <c r="D23" s="274" t="s">
        <v>16</v>
      </c>
      <c r="E23" s="275" t="s">
        <v>17</v>
      </c>
      <c r="F23" s="275" t="s">
        <v>495</v>
      </c>
      <c r="G23" s="275" t="s">
        <v>496</v>
      </c>
      <c r="H23" s="678" t="s">
        <v>497</v>
      </c>
      <c r="I23" s="679"/>
      <c r="M23" s="272"/>
      <c r="N23" s="272"/>
    </row>
    <row r="24" spans="2:14" ht="14.25" customHeight="1" thickBot="1">
      <c r="B24" s="680"/>
      <c r="C24" s="87"/>
      <c r="D24" s="681"/>
      <c r="E24" s="682" t="s">
        <v>18</v>
      </c>
      <c r="F24" s="682" t="s">
        <v>18</v>
      </c>
      <c r="G24" s="683" t="s">
        <v>19</v>
      </c>
      <c r="H24" s="683" t="s">
        <v>19</v>
      </c>
      <c r="I24" s="684"/>
      <c r="N24" s="272"/>
    </row>
    <row r="25" spans="2:14" ht="15.75" customHeight="1">
      <c r="B25" s="88" t="s">
        <v>20</v>
      </c>
      <c r="C25" s="89"/>
      <c r="D25" s="566">
        <f>'[3]Arrears Input'!K47</f>
        <v>139224</v>
      </c>
      <c r="E25" s="567">
        <f>'[3]Arrears Input'!I47</f>
        <v>14527589370.6</v>
      </c>
      <c r="F25" s="568">
        <f>'[3]Arrears Input'!M47</f>
        <v>989734.5</v>
      </c>
      <c r="G25" s="569">
        <f>D25/$D$38</f>
        <v>0.9681039697936875</v>
      </c>
      <c r="H25" s="570">
        <f>E25/$E$38</f>
        <v>0.9626263282621681</v>
      </c>
      <c r="I25" s="656"/>
      <c r="N25" s="272"/>
    </row>
    <row r="26" spans="2:14" ht="12">
      <c r="B26" s="90" t="s">
        <v>407</v>
      </c>
      <c r="C26" s="91"/>
      <c r="D26" s="566">
        <f>'[3]Arrears Input'!K48</f>
        <v>1989</v>
      </c>
      <c r="E26" s="567">
        <f>'[3]Arrears Input'!I48</f>
        <v>242124130.48</v>
      </c>
      <c r="F26" s="568">
        <f>'[3]Arrears Input'!M48</f>
        <v>1586666.35</v>
      </c>
      <c r="G26" s="571">
        <f aca="true" t="shared" si="0" ref="G26:G37">D26/$D$38</f>
        <v>0.01383065273171037</v>
      </c>
      <c r="H26" s="572">
        <f aca="true" t="shared" si="1" ref="H26:H37">E26/$E$38</f>
        <v>0.01604361582378662</v>
      </c>
      <c r="I26" s="656"/>
      <c r="N26" s="272"/>
    </row>
    <row r="27" spans="2:14" ht="12">
      <c r="B27" s="90" t="s">
        <v>408</v>
      </c>
      <c r="C27" s="91"/>
      <c r="D27" s="566">
        <f>'[3]Arrears Input'!K49</f>
        <v>940</v>
      </c>
      <c r="E27" s="567">
        <f>'[3]Arrears Input'!I49</f>
        <v>118403214.09</v>
      </c>
      <c r="F27" s="568">
        <f>'[3]Arrears Input'!M49</f>
        <v>1400169.88</v>
      </c>
      <c r="G27" s="571">
        <f t="shared" si="0"/>
        <v>0.006536356746006912</v>
      </c>
      <c r="H27" s="572">
        <f t="shared" si="1"/>
        <v>0.007845627263154721</v>
      </c>
      <c r="I27" s="656"/>
      <c r="N27" s="272"/>
    </row>
    <row r="28" spans="2:14" ht="12">
      <c r="B28" s="90" t="s">
        <v>409</v>
      </c>
      <c r="C28" s="91"/>
      <c r="D28" s="566">
        <f>'[3]Arrears Input'!K50</f>
        <v>508</v>
      </c>
      <c r="E28" s="567">
        <f>'[3]Arrears Input'!I50</f>
        <v>62823067.17</v>
      </c>
      <c r="F28" s="568">
        <f>'[3]Arrears Input'!M50</f>
        <v>1026693.09</v>
      </c>
      <c r="G28" s="571">
        <f t="shared" si="0"/>
        <v>0.0035324140712462886</v>
      </c>
      <c r="H28" s="572">
        <f t="shared" si="1"/>
        <v>0.004162778623300735</v>
      </c>
      <c r="I28" s="656"/>
      <c r="N28" s="272"/>
    </row>
    <row r="29" spans="2:14" ht="12">
      <c r="B29" s="90" t="s">
        <v>410</v>
      </c>
      <c r="C29" s="91"/>
      <c r="D29" s="566">
        <f>'[3]Arrears Input'!K51</f>
        <v>332</v>
      </c>
      <c r="E29" s="567">
        <f>'[3]Arrears Input'!I51</f>
        <v>39066493.52</v>
      </c>
      <c r="F29" s="568">
        <f>'[3]Arrears Input'!M51</f>
        <v>844369.09</v>
      </c>
      <c r="G29" s="571">
        <f t="shared" si="0"/>
        <v>0.0023085855741215903</v>
      </c>
      <c r="H29" s="572">
        <f t="shared" si="1"/>
        <v>0.002588621846053886</v>
      </c>
      <c r="I29" s="656"/>
      <c r="N29" s="272"/>
    </row>
    <row r="30" spans="2:14" ht="12">
      <c r="B30" s="90" t="s">
        <v>411</v>
      </c>
      <c r="C30" s="91"/>
      <c r="D30" s="566">
        <f>'[3]Arrears Input'!K52</f>
        <v>224</v>
      </c>
      <c r="E30" s="567">
        <f>'[3]Arrears Input'!I52</f>
        <v>27079518.15</v>
      </c>
      <c r="F30" s="568">
        <f>'[3]Arrears Input'!M52</f>
        <v>703983.71</v>
      </c>
      <c r="G30" s="571">
        <f t="shared" si="0"/>
        <v>0.0015575999054314343</v>
      </c>
      <c r="H30" s="572">
        <f t="shared" si="1"/>
        <v>0.001794341543036512</v>
      </c>
      <c r="I30" s="656"/>
      <c r="N30" s="272"/>
    </row>
    <row r="31" spans="2:9" ht="12">
      <c r="B31" s="90" t="s">
        <v>412</v>
      </c>
      <c r="C31" s="91"/>
      <c r="D31" s="566">
        <f>'[3]Arrears Input'!K53</f>
        <v>127</v>
      </c>
      <c r="E31" s="567">
        <f>'[3]Arrears Input'!I53</f>
        <v>16145346.71</v>
      </c>
      <c r="F31" s="568">
        <f>'[3]Arrears Input'!M53</f>
        <v>500235.85</v>
      </c>
      <c r="G31" s="571">
        <f t="shared" si="0"/>
        <v>0.0008831035178115721</v>
      </c>
      <c r="H31" s="572">
        <f t="shared" si="1"/>
        <v>0.0010698220761539243</v>
      </c>
      <c r="I31" s="656"/>
    </row>
    <row r="32" spans="2:9" ht="12">
      <c r="B32" s="90" t="s">
        <v>413</v>
      </c>
      <c r="C32" s="91"/>
      <c r="D32" s="566">
        <f>'[3]Arrears Input'!K54</f>
        <v>103</v>
      </c>
      <c r="E32" s="567">
        <f>'[3]Arrears Input'!I54</f>
        <v>12376193.59</v>
      </c>
      <c r="F32" s="568">
        <f>'[3]Arrears Input'!M54</f>
        <v>437878.58</v>
      </c>
      <c r="G32" s="571">
        <f t="shared" si="0"/>
        <v>0.0007162178136582042</v>
      </c>
      <c r="H32" s="572">
        <f t="shared" si="1"/>
        <v>0.000820070659314859</v>
      </c>
      <c r="I32" s="656"/>
    </row>
    <row r="33" spans="2:9" ht="12">
      <c r="B33" s="90" t="s">
        <v>414</v>
      </c>
      <c r="C33" s="91"/>
      <c r="D33" s="566">
        <f>'[3]Arrears Input'!K55</f>
        <v>62</v>
      </c>
      <c r="E33" s="567">
        <f>'[3]Arrears Input'!I55</f>
        <v>8347352.18</v>
      </c>
      <c r="F33" s="568">
        <f>'[3]Arrears Input'!M55</f>
        <v>310530.53</v>
      </c>
      <c r="G33" s="571">
        <f t="shared" si="0"/>
        <v>0.0004311214023962006</v>
      </c>
      <c r="H33" s="572">
        <f t="shared" si="1"/>
        <v>0.0005531117912794321</v>
      </c>
      <c r="I33" s="656"/>
    </row>
    <row r="34" spans="2:9" ht="12">
      <c r="B34" s="90" t="s">
        <v>415</v>
      </c>
      <c r="C34" s="91"/>
      <c r="D34" s="566">
        <f>'[3]Arrears Input'!K56</f>
        <v>60</v>
      </c>
      <c r="E34" s="567">
        <f>'[3]Arrears Input'!I56</f>
        <v>6883198.61</v>
      </c>
      <c r="F34" s="568">
        <f>'[3]Arrears Input'!M56</f>
        <v>260364.19</v>
      </c>
      <c r="G34" s="571">
        <f t="shared" si="0"/>
        <v>0.0004172142603834199</v>
      </c>
      <c r="H34" s="572">
        <f t="shared" si="1"/>
        <v>0.0004560941279117323</v>
      </c>
      <c r="I34" s="656"/>
    </row>
    <row r="35" spans="2:9" ht="12">
      <c r="B35" s="90" t="s">
        <v>416</v>
      </c>
      <c r="C35" s="91"/>
      <c r="D35" s="566">
        <f>'[3]Arrears Input'!K57</f>
        <v>60</v>
      </c>
      <c r="E35" s="567">
        <f>'[3]Arrears Input'!I57</f>
        <v>7976642.61</v>
      </c>
      <c r="F35" s="568">
        <f>'[3]Arrears Input'!M57</f>
        <v>316905.59</v>
      </c>
      <c r="G35" s="571">
        <f t="shared" si="0"/>
        <v>0.0004172142603834199</v>
      </c>
      <c r="H35" s="572">
        <f t="shared" si="1"/>
        <v>0.0005285478541307868</v>
      </c>
      <c r="I35" s="656"/>
    </row>
    <row r="36" spans="2:9" ht="12">
      <c r="B36" s="90" t="s">
        <v>417</v>
      </c>
      <c r="C36" s="91"/>
      <c r="D36" s="566">
        <f>'[3]Arrears Input'!K58</f>
        <v>48</v>
      </c>
      <c r="E36" s="567">
        <f>'[3]Arrears Input'!I58</f>
        <v>5646261.67</v>
      </c>
      <c r="F36" s="568">
        <f>'[3]Arrears Input'!M58</f>
        <v>251951.44</v>
      </c>
      <c r="G36" s="571">
        <f t="shared" si="0"/>
        <v>0.00033377140830673593</v>
      </c>
      <c r="H36" s="572">
        <f t="shared" si="1"/>
        <v>0.00037413228039051035</v>
      </c>
      <c r="I36" s="656"/>
    </row>
    <row r="37" spans="2:9" ht="12.75" thickBot="1">
      <c r="B37" s="92" t="s">
        <v>21</v>
      </c>
      <c r="C37" s="93"/>
      <c r="D37" s="566">
        <f>'[3]Arrears Input'!K59</f>
        <v>134</v>
      </c>
      <c r="E37" s="567">
        <f>'[3]Arrears Input'!I59</f>
        <v>17157779.61</v>
      </c>
      <c r="F37" s="568">
        <f>'[3]Arrears Input'!M59</f>
        <v>944815.23</v>
      </c>
      <c r="G37" s="573">
        <f t="shared" si="0"/>
        <v>0.0009317785148563045</v>
      </c>
      <c r="H37" s="574">
        <f t="shared" si="1"/>
        <v>0.0011369078493181314</v>
      </c>
      <c r="I37" s="656"/>
    </row>
    <row r="38" spans="2:9" ht="12.75" thickBot="1">
      <c r="B38" s="276" t="s">
        <v>22</v>
      </c>
      <c r="C38" s="277"/>
      <c r="D38" s="575">
        <f>SUM(D25:D37)</f>
        <v>143811</v>
      </c>
      <c r="E38" s="575">
        <f>SUM(E25:E37)</f>
        <v>15091618568.990002</v>
      </c>
      <c r="F38" s="575">
        <f>SUM(F25:F37)</f>
        <v>9574298.030000001</v>
      </c>
      <c r="G38" s="574">
        <v>0.9999999999999999</v>
      </c>
      <c r="H38" s="574">
        <v>1</v>
      </c>
      <c r="I38" s="656"/>
    </row>
    <row r="39" spans="2:9" ht="12" customHeight="1">
      <c r="B39" s="797" t="s">
        <v>23</v>
      </c>
      <c r="C39" s="797"/>
      <c r="D39" s="797"/>
      <c r="E39" s="797"/>
      <c r="F39" s="797"/>
      <c r="G39" s="797"/>
      <c r="H39" s="797"/>
      <c r="I39" s="761"/>
    </row>
    <row r="40" spans="2:9" ht="12">
      <c r="B40" s="798"/>
      <c r="C40" s="798"/>
      <c r="D40" s="798"/>
      <c r="E40" s="798"/>
      <c r="F40" s="798"/>
      <c r="G40" s="798"/>
      <c r="H40" s="798"/>
      <c r="I40" s="761"/>
    </row>
    <row r="41" spans="2:9" ht="12">
      <c r="B41" s="268"/>
      <c r="C41" s="268"/>
      <c r="D41" s="278"/>
      <c r="E41" s="278"/>
      <c r="F41" s="278"/>
      <c r="G41" s="18"/>
      <c r="H41" s="18"/>
      <c r="I41" s="18"/>
    </row>
    <row r="42" spans="7:9" ht="12.75" thickBot="1">
      <c r="G42" s="18"/>
      <c r="H42" s="18"/>
      <c r="I42" s="18"/>
    </row>
    <row r="43" spans="2:14" ht="12">
      <c r="B43" s="254" t="s">
        <v>359</v>
      </c>
      <c r="C43" s="279"/>
      <c r="D43" s="769" t="s">
        <v>16</v>
      </c>
      <c r="E43" s="94" t="s">
        <v>360</v>
      </c>
      <c r="G43" s="18"/>
      <c r="H43" s="18"/>
      <c r="I43" s="18"/>
      <c r="M43" s="280"/>
      <c r="N43" s="150"/>
    </row>
    <row r="44" spans="2:15" ht="12.75" thickBot="1">
      <c r="B44" s="770"/>
      <c r="C44" s="281"/>
      <c r="D44" s="771"/>
      <c r="E44" s="96" t="s">
        <v>18</v>
      </c>
      <c r="G44" s="18"/>
      <c r="H44" s="18"/>
      <c r="I44" s="18"/>
      <c r="M44" s="280"/>
      <c r="N44" s="150"/>
      <c r="O44" s="282"/>
    </row>
    <row r="45" spans="2:15" ht="12">
      <c r="B45" s="762"/>
      <c r="C45" s="283"/>
      <c r="D45" s="284"/>
      <c r="E45" s="285"/>
      <c r="G45" s="286"/>
      <c r="H45" s="286"/>
      <c r="I45" s="286"/>
      <c r="M45" s="280"/>
      <c r="N45" s="150"/>
      <c r="O45" s="282"/>
    </row>
    <row r="46" spans="2:15" ht="12">
      <c r="B46" s="763" t="s">
        <v>361</v>
      </c>
      <c r="C46" s="287"/>
      <c r="D46" s="288">
        <v>13</v>
      </c>
      <c r="E46" s="289">
        <v>1228453.13</v>
      </c>
      <c r="G46" s="290"/>
      <c r="H46" s="290"/>
      <c r="I46" s="290"/>
      <c r="M46" s="280"/>
      <c r="N46" s="291"/>
      <c r="O46" s="282"/>
    </row>
    <row r="47" spans="2:15" ht="12">
      <c r="B47" s="763" t="s">
        <v>362</v>
      </c>
      <c r="C47" s="287"/>
      <c r="D47" s="288">
        <v>2673</v>
      </c>
      <c r="E47" s="289">
        <v>286089032.34000003</v>
      </c>
      <c r="G47" s="103"/>
      <c r="H47" s="103"/>
      <c r="I47" s="103"/>
      <c r="M47" s="280"/>
      <c r="N47" s="291"/>
      <c r="O47" s="282"/>
    </row>
    <row r="48" spans="2:15" ht="12.75" thickBot="1">
      <c r="B48" s="767"/>
      <c r="C48" s="292"/>
      <c r="D48" s="293"/>
      <c r="E48" s="294"/>
      <c r="G48" s="103"/>
      <c r="H48" s="103"/>
      <c r="I48" s="103"/>
      <c r="M48" s="280"/>
      <c r="N48" s="291"/>
      <c r="O48" s="282"/>
    </row>
    <row r="49" spans="2:15" ht="12">
      <c r="B49" s="148" t="s">
        <v>380</v>
      </c>
      <c r="C49" s="295"/>
      <c r="D49" s="295"/>
      <c r="G49" s="103"/>
      <c r="H49" s="103"/>
      <c r="I49" s="103"/>
      <c r="M49" s="280"/>
      <c r="N49" s="291"/>
      <c r="O49" s="282"/>
    </row>
    <row r="50" spans="2:15" ht="12" customHeight="1" thickBot="1">
      <c r="B50" s="268"/>
      <c r="C50" s="103"/>
      <c r="D50" s="296"/>
      <c r="E50" s="296"/>
      <c r="F50" s="278"/>
      <c r="G50" s="103"/>
      <c r="H50" s="103"/>
      <c r="I50" s="103"/>
      <c r="M50" s="297"/>
      <c r="N50" s="297"/>
      <c r="O50" s="282"/>
    </row>
    <row r="51" spans="2:15" ht="12">
      <c r="B51" s="768" t="s">
        <v>29</v>
      </c>
      <c r="C51" s="279"/>
      <c r="D51" s="769" t="s">
        <v>16</v>
      </c>
      <c r="E51" s="94" t="s">
        <v>30</v>
      </c>
      <c r="F51" s="278"/>
      <c r="G51" s="103"/>
      <c r="H51" s="103"/>
      <c r="I51" s="103"/>
      <c r="O51" s="297"/>
    </row>
    <row r="52" spans="2:9" ht="12.75" thickBot="1">
      <c r="B52" s="770"/>
      <c r="C52" s="281"/>
      <c r="D52" s="771"/>
      <c r="E52" s="96" t="s">
        <v>18</v>
      </c>
      <c r="F52" s="278"/>
      <c r="G52" s="103"/>
      <c r="H52" s="103"/>
      <c r="I52" s="103"/>
    </row>
    <row r="53" spans="2:9" ht="12">
      <c r="B53" s="298"/>
      <c r="C53" s="283"/>
      <c r="D53" s="299"/>
      <c r="E53" s="112"/>
      <c r="F53" s="278"/>
      <c r="G53" s="103"/>
      <c r="H53" s="103"/>
      <c r="I53" s="103"/>
    </row>
    <row r="54" spans="2:9" ht="12">
      <c r="B54" s="763" t="s">
        <v>31</v>
      </c>
      <c r="C54" s="287"/>
      <c r="D54" s="288">
        <v>157</v>
      </c>
      <c r="E54" s="300">
        <v>4262104.31</v>
      </c>
      <c r="F54" s="278"/>
      <c r="G54" s="103"/>
      <c r="H54" s="103"/>
      <c r="I54" s="103"/>
    </row>
    <row r="55" spans="2:9" ht="12">
      <c r="B55" s="763" t="s">
        <v>32</v>
      </c>
      <c r="C55" s="287"/>
      <c r="D55" s="288">
        <v>14</v>
      </c>
      <c r="E55" s="300">
        <v>456928.31999999844</v>
      </c>
      <c r="F55" s="286"/>
      <c r="G55" s="103"/>
      <c r="H55" s="103"/>
      <c r="I55" s="103"/>
    </row>
    <row r="56" spans="2:9" ht="12">
      <c r="B56" s="763" t="s">
        <v>33</v>
      </c>
      <c r="C56" s="287"/>
      <c r="D56" s="288">
        <v>171</v>
      </c>
      <c r="E56" s="300">
        <v>4719032.629999998</v>
      </c>
      <c r="F56" s="290"/>
      <c r="G56" s="103"/>
      <c r="H56" s="103"/>
      <c r="I56" s="103"/>
    </row>
    <row r="57" spans="2:9" ht="12">
      <c r="B57" s="763" t="s">
        <v>196</v>
      </c>
      <c r="C57" s="287"/>
      <c r="D57" s="576">
        <v>0</v>
      </c>
      <c r="E57" s="300">
        <v>0</v>
      </c>
      <c r="F57" s="103"/>
      <c r="G57" s="103"/>
      <c r="H57" s="103"/>
      <c r="I57" s="103"/>
    </row>
    <row r="58" spans="2:9" ht="12.75" thickBot="1">
      <c r="B58" s="301"/>
      <c r="C58" s="292"/>
      <c r="D58" s="302"/>
      <c r="E58" s="303"/>
      <c r="F58" s="103"/>
      <c r="G58" s="103"/>
      <c r="H58" s="103"/>
      <c r="I58" s="103"/>
    </row>
    <row r="59" spans="6:15" ht="12.75" thickBot="1">
      <c r="F59" s="103"/>
      <c r="G59" s="103"/>
      <c r="H59" s="103"/>
      <c r="I59" s="103"/>
      <c r="O59" s="103"/>
    </row>
    <row r="60" spans="2:15" ht="12" customHeight="1">
      <c r="B60" s="254" t="s">
        <v>24</v>
      </c>
      <c r="C60" s="279"/>
      <c r="D60" s="769" t="s">
        <v>16</v>
      </c>
      <c r="E60" s="94" t="s">
        <v>17</v>
      </c>
      <c r="F60" s="103"/>
      <c r="G60" s="103"/>
      <c r="H60" s="103"/>
      <c r="I60" s="103"/>
      <c r="O60" s="103"/>
    </row>
    <row r="61" spans="2:9" ht="12.75" thickBot="1">
      <c r="B61" s="773"/>
      <c r="C61" s="304"/>
      <c r="D61" s="95"/>
      <c r="E61" s="95" t="s">
        <v>18</v>
      </c>
      <c r="F61" s="103"/>
      <c r="G61" s="103"/>
      <c r="H61" s="103"/>
      <c r="I61" s="103"/>
    </row>
    <row r="62" spans="2:9" ht="12">
      <c r="B62" s="305"/>
      <c r="C62" s="306"/>
      <c r="D62" s="307"/>
      <c r="E62" s="308"/>
      <c r="F62" s="103"/>
      <c r="G62" s="103"/>
      <c r="H62" s="103"/>
      <c r="I62" s="103"/>
    </row>
    <row r="63" spans="2:9" ht="12">
      <c r="B63" s="309" t="s">
        <v>25</v>
      </c>
      <c r="C63" s="287"/>
      <c r="D63" s="289">
        <v>314</v>
      </c>
      <c r="E63" s="289">
        <v>38676472.32000023</v>
      </c>
      <c r="F63" s="103"/>
      <c r="G63" s="103"/>
      <c r="H63" s="103"/>
      <c r="I63" s="103"/>
    </row>
    <row r="64" spans="2:9" ht="12">
      <c r="B64" s="763"/>
      <c r="C64" s="287"/>
      <c r="D64" s="288"/>
      <c r="E64" s="289"/>
      <c r="F64" s="103"/>
      <c r="G64" s="103"/>
      <c r="H64" s="103"/>
      <c r="I64" s="103"/>
    </row>
    <row r="65" spans="2:9" ht="12">
      <c r="B65" s="763" t="s">
        <v>511</v>
      </c>
      <c r="C65" s="287"/>
      <c r="D65" s="288">
        <v>-26</v>
      </c>
      <c r="E65" s="289">
        <v>-3985844.0999980867</v>
      </c>
      <c r="F65" s="103"/>
      <c r="G65" s="103"/>
      <c r="H65" s="103"/>
      <c r="I65" s="103"/>
    </row>
    <row r="66" spans="2:9" ht="12">
      <c r="B66" s="763" t="s">
        <v>26</v>
      </c>
      <c r="C66" s="287"/>
      <c r="D66" s="577">
        <v>16</v>
      </c>
      <c r="E66" s="578">
        <v>2096640.1500000022</v>
      </c>
      <c r="F66" s="103"/>
      <c r="G66" s="103"/>
      <c r="H66" s="103"/>
      <c r="I66" s="103"/>
    </row>
    <row r="67" spans="2:9" ht="12">
      <c r="B67" s="763" t="s">
        <v>27</v>
      </c>
      <c r="C67" s="287"/>
      <c r="D67" s="288">
        <v>72</v>
      </c>
      <c r="E67" s="289">
        <v>8839130.760000229</v>
      </c>
      <c r="F67" s="103"/>
      <c r="G67" s="103"/>
      <c r="H67" s="103"/>
      <c r="I67" s="103"/>
    </row>
    <row r="68" spans="2:15" ht="12">
      <c r="B68" s="763"/>
      <c r="C68" s="287"/>
      <c r="D68" s="288"/>
      <c r="E68" s="289"/>
      <c r="F68" s="103"/>
      <c r="G68" s="103"/>
      <c r="H68" s="103"/>
      <c r="I68" s="103"/>
      <c r="O68" s="103"/>
    </row>
    <row r="69" spans="2:9" ht="12">
      <c r="B69" s="763" t="s">
        <v>28</v>
      </c>
      <c r="C69" s="287"/>
      <c r="D69" s="288">
        <v>242</v>
      </c>
      <c r="E69" s="289">
        <v>29837341.560000002</v>
      </c>
      <c r="F69" s="103"/>
      <c r="G69" s="103"/>
      <c r="H69" s="103"/>
      <c r="I69" s="103"/>
    </row>
    <row r="70" spans="2:9" ht="12.75" thickBot="1">
      <c r="B70" s="767"/>
      <c r="C70" s="292"/>
      <c r="D70" s="310"/>
      <c r="E70" s="311"/>
      <c r="F70" s="103"/>
      <c r="G70" s="103"/>
      <c r="H70" s="103"/>
      <c r="I70" s="103"/>
    </row>
    <row r="71" spans="2:9" ht="12">
      <c r="B71" s="148" t="s">
        <v>528</v>
      </c>
      <c r="C71" s="103"/>
      <c r="D71" s="295"/>
      <c r="E71" s="295"/>
      <c r="F71" s="103"/>
      <c r="G71" s="103"/>
      <c r="H71" s="103"/>
      <c r="I71" s="103"/>
    </row>
    <row r="72" spans="2:9" ht="12">
      <c r="B72" s="268"/>
      <c r="C72" s="103"/>
      <c r="D72" s="295"/>
      <c r="E72" s="295"/>
      <c r="F72" s="103"/>
      <c r="G72" s="103"/>
      <c r="H72" s="103"/>
      <c r="I72" s="103"/>
    </row>
    <row r="73" spans="2:9" ht="12">
      <c r="B73" s="103"/>
      <c r="C73" s="103"/>
      <c r="D73" s="103"/>
      <c r="E73" s="103"/>
      <c r="F73" s="103"/>
      <c r="G73" s="103"/>
      <c r="H73" s="103"/>
      <c r="I73" s="103"/>
    </row>
  </sheetData>
  <sheetProtection/>
  <mergeCells count="1">
    <mergeCell ref="B39:H40"/>
  </mergeCells>
  <conditionalFormatting sqref="D38:F39">
    <cfRule type="cellIs" priority="8" dxfId="4" operator="equal" stopIfTrue="1">
      <formula>" "</formula>
    </cfRule>
  </conditionalFormatting>
  <conditionalFormatting sqref="D38:F38">
    <cfRule type="cellIs" priority="3" dxfId="4" operator="equal" stopIfTrue="1">
      <formula>" "</formula>
    </cfRule>
  </conditionalFormatting>
  <conditionalFormatting sqref="D38:F38">
    <cfRule type="cellIs" priority="2" dxfId="4" operator="equal" stopIfTrue="1">
      <formula>" "</formula>
    </cfRule>
  </conditionalFormatting>
  <conditionalFormatting sqref="D38:F38">
    <cfRule type="cellIs" priority="1" dxfId="4"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June 2012
</oddHeader>
    <oddFooter>&amp;CPage 3</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workbookViewId="0" topLeftCell="D1">
      <selection activeCell="D23" sqref="D23"/>
    </sheetView>
  </sheetViews>
  <sheetFormatPr defaultColWidth="9.140625" defaultRowHeight="12"/>
  <cols>
    <col min="1" max="1" width="6.421875" style="102" customWidth="1"/>
    <col min="2" max="2" width="47.421875" style="102" customWidth="1"/>
    <col min="3" max="3" width="9.140625" style="102" customWidth="1"/>
    <col min="4" max="7" width="18.140625" style="102" customWidth="1"/>
    <col min="8" max="8" width="6.421875" style="102" customWidth="1"/>
    <col min="9" max="9" width="56.140625" style="102" customWidth="1"/>
    <col min="10" max="10" width="17.7109375" style="102" bestFit="1" customWidth="1"/>
    <col min="11" max="11" width="18.7109375" style="102" bestFit="1" customWidth="1"/>
    <col min="12" max="12" width="12.8515625" style="102" bestFit="1" customWidth="1"/>
    <col min="13" max="16384" width="9.140625" style="102" customWidth="1"/>
  </cols>
  <sheetData>
    <row r="1" ht="12.75" thickBot="1"/>
    <row r="2" spans="2:11" ht="24" customHeight="1">
      <c r="B2" s="768" t="s">
        <v>40</v>
      </c>
      <c r="C2" s="279"/>
      <c r="D2" s="324" t="s">
        <v>41</v>
      </c>
      <c r="E2" s="94" t="s">
        <v>19</v>
      </c>
      <c r="F2" s="768" t="s">
        <v>17</v>
      </c>
      <c r="G2" s="94" t="s">
        <v>19</v>
      </c>
      <c r="I2" s="325"/>
      <c r="J2" s="94" t="s">
        <v>35</v>
      </c>
      <c r="K2" s="110" t="s">
        <v>17</v>
      </c>
    </row>
    <row r="3" spans="2:11" ht="12.75" thickBot="1">
      <c r="B3" s="770" t="s">
        <v>42</v>
      </c>
      <c r="C3" s="281"/>
      <c r="D3" s="326" t="s">
        <v>535</v>
      </c>
      <c r="E3" s="95" t="s">
        <v>43</v>
      </c>
      <c r="F3" s="770" t="s">
        <v>18</v>
      </c>
      <c r="G3" s="96" t="s">
        <v>44</v>
      </c>
      <c r="I3" s="327" t="s">
        <v>34</v>
      </c>
      <c r="J3" s="328" t="s">
        <v>36</v>
      </c>
      <c r="K3" s="328" t="s">
        <v>36</v>
      </c>
    </row>
    <row r="4" spans="2:11" ht="12.75" thickBot="1">
      <c r="B4" s="800" t="s">
        <v>45</v>
      </c>
      <c r="C4" s="801"/>
      <c r="D4" s="579">
        <f>'[3]Product Type'!I3</f>
        <v>43684</v>
      </c>
      <c r="E4" s="580">
        <f aca="true" t="shared" si="0" ref="E4:E9">D4/$D$10</f>
        <v>0.3036077924424706</v>
      </c>
      <c r="F4" s="581">
        <f>'[3]Product Type'!G3</f>
        <v>4395218389.83</v>
      </c>
      <c r="G4" s="580">
        <f aca="true" t="shared" si="1" ref="G4:G9">F4/$F$10</f>
        <v>0.29106524300271813</v>
      </c>
      <c r="I4" s="773"/>
      <c r="J4" s="329"/>
      <c r="K4" s="95" t="s">
        <v>18</v>
      </c>
    </row>
    <row r="5" spans="2:11" ht="12">
      <c r="B5" s="802" t="s">
        <v>46</v>
      </c>
      <c r="C5" s="803"/>
      <c r="D5" s="582">
        <f>'[3]Product Type'!I4</f>
        <v>34164</v>
      </c>
      <c r="E5" s="583">
        <f t="shared" si="0"/>
        <v>0.2374429223744292</v>
      </c>
      <c r="F5" s="584">
        <f>'[3]Product Type'!G4</f>
        <v>3798759911.38</v>
      </c>
      <c r="G5" s="583">
        <f t="shared" si="1"/>
        <v>0.25156587879073966</v>
      </c>
      <c r="I5" s="762" t="s">
        <v>37</v>
      </c>
      <c r="J5" s="212">
        <v>0</v>
      </c>
      <c r="K5" s="213">
        <v>0</v>
      </c>
    </row>
    <row r="6" spans="2:11" ht="12">
      <c r="B6" s="802" t="s">
        <v>47</v>
      </c>
      <c r="C6" s="803"/>
      <c r="D6" s="582">
        <f>'[3]Product Type'!I6</f>
        <v>995</v>
      </c>
      <c r="E6" s="583">
        <f t="shared" si="0"/>
        <v>0.006915340936733318</v>
      </c>
      <c r="F6" s="584">
        <f>'[3]Product Type'!G6</f>
        <v>52395029.39</v>
      </c>
      <c r="G6" s="583">
        <f t="shared" si="1"/>
        <v>0.003469764323161373</v>
      </c>
      <c r="I6" s="763" t="s">
        <v>488</v>
      </c>
      <c r="J6" s="213">
        <v>2262</v>
      </c>
      <c r="K6" s="213">
        <v>11383253.469999999</v>
      </c>
    </row>
    <row r="7" spans="2:11" ht="12.75" thickBot="1">
      <c r="B7" s="802" t="s">
        <v>48</v>
      </c>
      <c r="C7" s="803"/>
      <c r="D7" s="582">
        <f>'[3]Product Type'!I5</f>
        <v>64865</v>
      </c>
      <c r="E7" s="583">
        <f t="shared" si="0"/>
        <v>0.45081767825246905</v>
      </c>
      <c r="F7" s="584">
        <f>'[3]Product Type'!G5</f>
        <v>6844111594.79</v>
      </c>
      <c r="G7" s="583">
        <f t="shared" si="1"/>
        <v>0.4532386852686796</v>
      </c>
      <c r="I7" s="767" t="s">
        <v>489</v>
      </c>
      <c r="J7" s="214">
        <v>91242</v>
      </c>
      <c r="K7" s="214">
        <v>9213753800.240002</v>
      </c>
    </row>
    <row r="8" spans="2:11" ht="12.75" customHeight="1">
      <c r="B8" s="802" t="s">
        <v>59</v>
      </c>
      <c r="C8" s="803"/>
      <c r="D8" s="582">
        <f>'[3]Product Type'!I7</f>
        <v>164</v>
      </c>
      <c r="E8" s="583">
        <f t="shared" si="0"/>
        <v>0.0011398149885670996</v>
      </c>
      <c r="F8" s="584">
        <f>'[3]Product Type'!G7</f>
        <v>9978133</v>
      </c>
      <c r="G8" s="583">
        <f t="shared" si="1"/>
        <v>0.0006607834807659636</v>
      </c>
      <c r="I8" s="806" t="s">
        <v>512</v>
      </c>
      <c r="J8" s="806"/>
      <c r="K8" s="806"/>
    </row>
    <row r="9" spans="2:11" ht="12.75" thickBot="1">
      <c r="B9" s="809" t="s">
        <v>485</v>
      </c>
      <c r="C9" s="810"/>
      <c r="D9" s="585">
        <f>'[3]Product Type'!I8</f>
        <v>11</v>
      </c>
      <c r="E9" s="586">
        <f t="shared" si="0"/>
        <v>7.64510053307201E-05</v>
      </c>
      <c r="F9" s="330">
        <f>'[3]Product Type'!G8</f>
        <v>-5358.64</v>
      </c>
      <c r="G9" s="586">
        <f t="shared" si="1"/>
        <v>-3.5486606476098516E-07</v>
      </c>
      <c r="I9" s="807"/>
      <c r="J9" s="807"/>
      <c r="K9" s="807"/>
    </row>
    <row r="10" spans="2:11" ht="12.75" thickBot="1">
      <c r="B10" s="804" t="s">
        <v>22</v>
      </c>
      <c r="C10" s="805"/>
      <c r="D10" s="587">
        <f>SUM(D4:D9)</f>
        <v>143883</v>
      </c>
      <c r="E10" s="588">
        <f>SUM(E4:E9)</f>
        <v>0.9999999999999999</v>
      </c>
      <c r="F10" s="589">
        <f>SUM(F4:F9)</f>
        <v>15100457699.75</v>
      </c>
      <c r="G10" s="590">
        <f>SUM(G4:G8)</f>
        <v>1.0000003548660648</v>
      </c>
      <c r="I10" s="84"/>
      <c r="J10" s="84"/>
      <c r="K10" s="84"/>
    </row>
    <row r="11" spans="2:11" ht="12">
      <c r="B11" s="331"/>
      <c r="C11" s="261"/>
      <c r="D11" s="332"/>
      <c r="E11" s="39"/>
      <c r="F11" s="332"/>
      <c r="G11" s="39"/>
      <c r="I11" s="22"/>
      <c r="J11" s="22"/>
      <c r="K11" s="40"/>
    </row>
    <row r="12" spans="8:13" ht="12.75" thickBot="1">
      <c r="H12" s="127"/>
      <c r="I12" s="272"/>
      <c r="J12" s="272"/>
      <c r="K12" s="272"/>
      <c r="L12" s="272"/>
      <c r="M12" s="272"/>
    </row>
    <row r="13" spans="2:12" ht="24" customHeight="1">
      <c r="B13" s="766" t="s">
        <v>53</v>
      </c>
      <c r="C13" s="279"/>
      <c r="D13" s="333" t="s">
        <v>41</v>
      </c>
      <c r="E13" s="110" t="s">
        <v>19</v>
      </c>
      <c r="F13" s="766" t="s">
        <v>17</v>
      </c>
      <c r="G13" s="110" t="s">
        <v>19</v>
      </c>
      <c r="H13" s="334"/>
      <c r="I13" s="335" t="s">
        <v>375</v>
      </c>
      <c r="J13" s="335" t="s">
        <v>382</v>
      </c>
      <c r="K13" s="335" t="s">
        <v>383</v>
      </c>
      <c r="L13" s="336" t="s">
        <v>384</v>
      </c>
    </row>
    <row r="14" spans="2:12" ht="12.75" thickBot="1">
      <c r="B14" s="770" t="s">
        <v>42</v>
      </c>
      <c r="C14" s="281"/>
      <c r="D14" s="326" t="s">
        <v>535</v>
      </c>
      <c r="E14" s="96" t="s">
        <v>43</v>
      </c>
      <c r="F14" s="770" t="s">
        <v>18</v>
      </c>
      <c r="G14" s="96" t="s">
        <v>44</v>
      </c>
      <c r="H14" s="69"/>
      <c r="I14" s="337"/>
      <c r="J14" s="337" t="s">
        <v>19</v>
      </c>
      <c r="K14" s="337" t="s">
        <v>19</v>
      </c>
      <c r="L14" s="338" t="s">
        <v>19</v>
      </c>
    </row>
    <row r="15" spans="2:12" ht="12.75" thickBot="1">
      <c r="B15" s="762" t="s">
        <v>54</v>
      </c>
      <c r="C15" s="339"/>
      <c r="D15" s="175">
        <f>'[3]Repayment Types'!I4</f>
        <v>82592</v>
      </c>
      <c r="E15" s="591">
        <f>D15/$D$18</f>
        <v>0.5740219483886213</v>
      </c>
      <c r="F15" s="592">
        <f>'[3]Repayment Types'!G4</f>
        <v>6980278086.43</v>
      </c>
      <c r="G15" s="593">
        <f>F15/$F$18</f>
        <v>0.46225606039382267</v>
      </c>
      <c r="H15" s="21"/>
      <c r="I15" s="340"/>
      <c r="J15" s="340"/>
      <c r="K15" s="340"/>
      <c r="L15" s="341"/>
    </row>
    <row r="16" spans="2:12" ht="12.75" thickBot="1">
      <c r="B16" s="763" t="s">
        <v>55</v>
      </c>
      <c r="C16" s="272"/>
      <c r="D16" s="128">
        <f>'[3]Repayment Types'!I3</f>
        <v>61291</v>
      </c>
      <c r="E16" s="594">
        <f>D16/$D$18</f>
        <v>0.4259780516113787</v>
      </c>
      <c r="F16" s="595">
        <f>'[3]Repayment Types'!G3</f>
        <v>8120179613.32</v>
      </c>
      <c r="G16" s="596">
        <f>F16/$F$18</f>
        <v>0.5377439396061774</v>
      </c>
      <c r="H16" s="21"/>
      <c r="I16" s="342" t="s">
        <v>376</v>
      </c>
      <c r="J16" s="343"/>
      <c r="K16" s="343"/>
      <c r="L16" s="344"/>
    </row>
    <row r="17" spans="2:12" ht="12.75" thickBot="1">
      <c r="B17" s="345" t="s">
        <v>59</v>
      </c>
      <c r="C17" s="272"/>
      <c r="D17" s="597">
        <f>'[3]Repayment Types'!I6</f>
        <v>0</v>
      </c>
      <c r="E17" s="598">
        <f>D17/$D$18</f>
        <v>0</v>
      </c>
      <c r="F17" s="595">
        <f>'[3]Repayment Types'!G6</f>
        <v>0</v>
      </c>
      <c r="G17" s="599">
        <f>F17/$F$18</f>
        <v>0</v>
      </c>
      <c r="H17" s="21"/>
      <c r="I17" s="309" t="s">
        <v>38</v>
      </c>
      <c r="J17" s="215">
        <v>0.020302236419701112</v>
      </c>
      <c r="K17" s="71">
        <v>0.02124571328717531</v>
      </c>
      <c r="L17" s="216">
        <v>0.22545456393831476</v>
      </c>
    </row>
    <row r="18" spans="2:12" ht="12.75" thickBot="1">
      <c r="B18" s="764" t="s">
        <v>22</v>
      </c>
      <c r="C18" s="270"/>
      <c r="D18" s="600">
        <f>SUM(D15:D17)</f>
        <v>143883</v>
      </c>
      <c r="E18" s="601">
        <f>SUM(E15:E17)</f>
        <v>1</v>
      </c>
      <c r="F18" s="602">
        <f>SUM(F15:F17)</f>
        <v>15100457699.75</v>
      </c>
      <c r="G18" s="601">
        <f>SUM(G15:G17)</f>
        <v>1</v>
      </c>
      <c r="H18" s="18"/>
      <c r="I18" s="309" t="s">
        <v>39</v>
      </c>
      <c r="J18" s="217">
        <v>0.025168842084993256</v>
      </c>
      <c r="K18" s="20">
        <v>0.021526203202316612</v>
      </c>
      <c r="L18" s="218">
        <v>0.22527653168438289</v>
      </c>
    </row>
    <row r="19" spans="2:12" ht="12" customHeight="1" thickBot="1">
      <c r="B19" s="148"/>
      <c r="C19" s="272"/>
      <c r="D19" s="346"/>
      <c r="E19" s="347"/>
      <c r="F19" s="346"/>
      <c r="G19" s="347"/>
      <c r="H19" s="18"/>
      <c r="I19" s="342" t="s">
        <v>377</v>
      </c>
      <c r="J19" s="234"/>
      <c r="K19" s="72"/>
      <c r="L19" s="235"/>
    </row>
    <row r="20" spans="8:13" ht="12.75" thickBot="1">
      <c r="H20" s="18"/>
      <c r="I20" s="309" t="s">
        <v>38</v>
      </c>
      <c r="J20" s="215">
        <v>0.017299086135519663</v>
      </c>
      <c r="K20" s="71">
        <v>0.01817632082133468</v>
      </c>
      <c r="L20" s="216">
        <v>0.18892107869497432</v>
      </c>
      <c r="M20" s="272"/>
    </row>
    <row r="21" spans="2:12" ht="12.75" thickBot="1">
      <c r="B21" s="768" t="s">
        <v>56</v>
      </c>
      <c r="C21" s="279"/>
      <c r="D21" s="324" t="s">
        <v>41</v>
      </c>
      <c r="E21" s="94" t="s">
        <v>19</v>
      </c>
      <c r="F21" s="768" t="s">
        <v>17</v>
      </c>
      <c r="G21" s="94" t="s">
        <v>19</v>
      </c>
      <c r="H21" s="334"/>
      <c r="I21" s="348" t="s">
        <v>39</v>
      </c>
      <c r="J21" s="217">
        <v>0.022089696862441555</v>
      </c>
      <c r="K21" s="20">
        <v>0.018295129973264997</v>
      </c>
      <c r="L21" s="218">
        <v>0.18912271879924392</v>
      </c>
    </row>
    <row r="22" spans="2:12" ht="12.75" thickBot="1">
      <c r="B22" s="770" t="s">
        <v>42</v>
      </c>
      <c r="C22" s="281"/>
      <c r="D22" s="349" t="s">
        <v>535</v>
      </c>
      <c r="E22" s="95" t="s">
        <v>43</v>
      </c>
      <c r="F22" s="773" t="s">
        <v>18</v>
      </c>
      <c r="G22" s="95" t="s">
        <v>44</v>
      </c>
      <c r="H22" s="69"/>
      <c r="I22" s="350"/>
      <c r="J22" s="350"/>
      <c r="K22" s="350"/>
      <c r="L22" s="350"/>
    </row>
    <row r="23" spans="2:12" ht="12">
      <c r="B23" s="762" t="s">
        <v>57</v>
      </c>
      <c r="C23" s="283"/>
      <c r="D23" s="603">
        <f>'[3]Loan Purpose'!I3</f>
        <v>60219</v>
      </c>
      <c r="E23" s="596">
        <f>D23/$D$26</f>
        <v>0.41852755363733035</v>
      </c>
      <c r="F23" s="604">
        <f>'[3]Loan Purpose'!G3</f>
        <v>7176505839.06</v>
      </c>
      <c r="G23" s="596">
        <v>0.49621747393860743</v>
      </c>
      <c r="H23" s="69"/>
      <c r="I23" s="268"/>
      <c r="J23" s="351"/>
      <c r="K23" s="70"/>
      <c r="L23" s="351"/>
    </row>
    <row r="24" spans="2:12" ht="12">
      <c r="B24" s="763" t="s">
        <v>58</v>
      </c>
      <c r="C24" s="287"/>
      <c r="D24" s="605">
        <f>'[3]Loan Purpose'!I4+'[3]Loan Purpose'!I5</f>
        <v>83664</v>
      </c>
      <c r="E24" s="596">
        <f>D24/$D$26</f>
        <v>0.5814724463626697</v>
      </c>
      <c r="F24" s="606">
        <f>'[3]Loan Purpose'!G4+'[3]Loan Purpose'!G5</f>
        <v>7923951860.69</v>
      </c>
      <c r="G24" s="596">
        <v>0.5037712681845206</v>
      </c>
      <c r="H24" s="69"/>
      <c r="I24" s="268"/>
      <c r="J24" s="351"/>
      <c r="K24" s="70"/>
      <c r="L24" s="351"/>
    </row>
    <row r="25" spans="2:9" ht="12.75" thickBot="1">
      <c r="B25" s="763" t="s">
        <v>59</v>
      </c>
      <c r="C25" s="287"/>
      <c r="D25" s="607">
        <f>'[3]Loan Purpose'!I6</f>
        <v>0</v>
      </c>
      <c r="E25" s="596">
        <f>D25/$D$26</f>
        <v>0</v>
      </c>
      <c r="F25" s="608">
        <f>'[3]Loan Purpose'!G6</f>
        <v>0</v>
      </c>
      <c r="G25" s="596">
        <v>1.1257876872004297E-05</v>
      </c>
      <c r="H25" s="21"/>
      <c r="I25" s="148"/>
    </row>
    <row r="26" spans="2:8" ht="12.75" thickBot="1">
      <c r="B26" s="764" t="s">
        <v>22</v>
      </c>
      <c r="C26" s="271"/>
      <c r="D26" s="600">
        <f>SUM(D23:D25)</f>
        <v>143883</v>
      </c>
      <c r="E26" s="609">
        <f>SUM(E23:E25)</f>
        <v>1</v>
      </c>
      <c r="F26" s="602">
        <f>SUM(F23:F25)</f>
        <v>15100457699.75</v>
      </c>
      <c r="G26" s="609">
        <f>SUM(G23:G25)</f>
        <v>0.9999999999999999</v>
      </c>
      <c r="H26" s="18"/>
    </row>
    <row r="27" spans="2:8" ht="12">
      <c r="B27" s="148"/>
      <c r="C27" s="272"/>
      <c r="D27" s="352"/>
      <c r="E27" s="42"/>
      <c r="F27" s="352"/>
      <c r="G27" s="42"/>
      <c r="H27" s="18"/>
    </row>
    <row r="28" ht="12.75" thickBot="1"/>
    <row r="29" spans="2:10" ht="12" customHeight="1">
      <c r="B29" s="815" t="s">
        <v>60</v>
      </c>
      <c r="C29" s="816"/>
      <c r="D29" s="769" t="s">
        <v>16</v>
      </c>
      <c r="E29" s="94" t="s">
        <v>19</v>
      </c>
      <c r="F29" s="768" t="s">
        <v>17</v>
      </c>
      <c r="G29" s="94" t="s">
        <v>19</v>
      </c>
      <c r="I29" s="811" t="s">
        <v>197</v>
      </c>
      <c r="J29" s="812"/>
    </row>
    <row r="30" spans="2:10" ht="12.75" thickBot="1">
      <c r="B30" s="773" t="s">
        <v>18</v>
      </c>
      <c r="C30" s="304"/>
      <c r="D30" s="771" t="s">
        <v>61</v>
      </c>
      <c r="E30" s="96" t="s">
        <v>43</v>
      </c>
      <c r="F30" s="770" t="s">
        <v>18</v>
      </c>
      <c r="G30" s="96" t="s">
        <v>44</v>
      </c>
      <c r="I30" s="813"/>
      <c r="J30" s="814"/>
    </row>
    <row r="31" spans="2:10" ht="12">
      <c r="B31" s="43" t="s">
        <v>198</v>
      </c>
      <c r="C31" s="353"/>
      <c r="D31" s="610">
        <f>'[3]Current Balance'!J3</f>
        <v>38243</v>
      </c>
      <c r="E31" s="611">
        <f>D31/$D$52</f>
        <v>0.265792345169339</v>
      </c>
      <c r="F31" s="610">
        <f>'[3]Current Balance'!H3</f>
        <v>1066484344.61</v>
      </c>
      <c r="G31" s="612">
        <f>F31/$F$52</f>
        <v>0.07062596153146118</v>
      </c>
      <c r="I31" s="354" t="s">
        <v>49</v>
      </c>
      <c r="J31" s="355">
        <v>0.0424</v>
      </c>
    </row>
    <row r="32" spans="2:10" ht="12">
      <c r="B32" s="44" t="s">
        <v>199</v>
      </c>
      <c r="C32" s="103"/>
      <c r="D32" s="613">
        <f>'[3]Current Balance'!J4</f>
        <v>42532</v>
      </c>
      <c r="E32" s="614">
        <f aca="true" t="shared" si="2" ref="E32:E51">D32/$D$52</f>
        <v>0.29560128715692613</v>
      </c>
      <c r="F32" s="613">
        <f>'[3]Current Balance'!H4</f>
        <v>3152183291.32</v>
      </c>
      <c r="G32" s="615">
        <f aca="true" t="shared" si="3" ref="G32:G51">F32/$F$52</f>
        <v>0.2087475329553877</v>
      </c>
      <c r="I32" s="356" t="s">
        <v>50</v>
      </c>
      <c r="J32" s="357">
        <v>39874</v>
      </c>
    </row>
    <row r="33" spans="2:11" ht="12">
      <c r="B33" s="44" t="s">
        <v>200</v>
      </c>
      <c r="C33" s="103"/>
      <c r="D33" s="613">
        <f>'[3]Current Balance'!J5</f>
        <v>31692</v>
      </c>
      <c r="E33" s="614">
        <f t="shared" si="2"/>
        <v>0.2202622964491983</v>
      </c>
      <c r="F33" s="613">
        <f>'[3]Current Balance'!H5</f>
        <v>3893152890.71</v>
      </c>
      <c r="G33" s="615">
        <f t="shared" si="3"/>
        <v>0.2578168799992371</v>
      </c>
      <c r="I33" s="356" t="s">
        <v>51</v>
      </c>
      <c r="J33" s="358">
        <v>0.0469</v>
      </c>
      <c r="K33" s="359"/>
    </row>
    <row r="34" spans="2:11" ht="12.75" thickBot="1">
      <c r="B34" s="44" t="s">
        <v>201</v>
      </c>
      <c r="C34" s="103"/>
      <c r="D34" s="613">
        <f>'[3]Current Balance'!J6</f>
        <v>16498</v>
      </c>
      <c r="E34" s="614">
        <f t="shared" si="2"/>
        <v>0.11466260781329274</v>
      </c>
      <c r="F34" s="613">
        <f>'[3]Current Balance'!H6</f>
        <v>2827698801.33</v>
      </c>
      <c r="G34" s="615">
        <f t="shared" si="3"/>
        <v>0.187259145222917</v>
      </c>
      <c r="I34" s="360" t="s">
        <v>52</v>
      </c>
      <c r="J34" s="361">
        <v>39846</v>
      </c>
      <c r="K34" s="359"/>
    </row>
    <row r="35" spans="2:7" ht="12">
      <c r="B35" s="44" t="s">
        <v>202</v>
      </c>
      <c r="C35" s="103"/>
      <c r="D35" s="613">
        <f>'[3]Current Balance'!J7</f>
        <v>7493</v>
      </c>
      <c r="E35" s="614">
        <f t="shared" si="2"/>
        <v>0.052077034813007794</v>
      </c>
      <c r="F35" s="613">
        <f>'[3]Current Balance'!H7</f>
        <v>1655343291.62</v>
      </c>
      <c r="G35" s="615">
        <f t="shared" si="3"/>
        <v>0.10962206077021135</v>
      </c>
    </row>
    <row r="36" spans="2:10" ht="12">
      <c r="B36" s="44" t="s">
        <v>203</v>
      </c>
      <c r="C36" s="103"/>
      <c r="D36" s="613">
        <f>'[3]Current Balance'!J8</f>
        <v>3364</v>
      </c>
      <c r="E36" s="614">
        <f t="shared" si="2"/>
        <v>0.023380107448412946</v>
      </c>
      <c r="F36" s="613">
        <f>'[3]Current Balance'!H8</f>
        <v>913572130.98</v>
      </c>
      <c r="G36" s="615">
        <f t="shared" si="3"/>
        <v>0.06049963180885074</v>
      </c>
      <c r="I36" s="272"/>
      <c r="J36" s="272"/>
    </row>
    <row r="37" spans="2:10" ht="12.75" customHeight="1">
      <c r="B37" s="44" t="s">
        <v>204</v>
      </c>
      <c r="C37" s="103"/>
      <c r="D37" s="613">
        <f>'[3]Current Balance'!J9</f>
        <v>1707</v>
      </c>
      <c r="E37" s="614">
        <f t="shared" si="2"/>
        <v>0.01186380600904902</v>
      </c>
      <c r="F37" s="613">
        <f>'[3]Current Balance'!H9</f>
        <v>548961751.51</v>
      </c>
      <c r="G37" s="615">
        <f t="shared" si="3"/>
        <v>0.03635398094715292</v>
      </c>
      <c r="H37" s="784"/>
      <c r="I37" s="808"/>
      <c r="J37" s="808"/>
    </row>
    <row r="38" spans="2:10" ht="12">
      <c r="B38" s="44" t="s">
        <v>205</v>
      </c>
      <c r="C38" s="103"/>
      <c r="D38" s="613">
        <f>'[3]Current Balance'!J10</f>
        <v>947</v>
      </c>
      <c r="E38" s="614">
        <f t="shared" si="2"/>
        <v>0.0065817365498356305</v>
      </c>
      <c r="F38" s="613">
        <f>'[3]Current Balance'!H10</f>
        <v>351186434.48</v>
      </c>
      <c r="G38" s="615">
        <f t="shared" si="3"/>
        <v>0.02325667482819506</v>
      </c>
      <c r="H38" s="784"/>
      <c r="I38" s="808"/>
      <c r="J38" s="808"/>
    </row>
    <row r="39" spans="2:10" ht="12">
      <c r="B39" s="44" t="s">
        <v>206</v>
      </c>
      <c r="C39" s="103"/>
      <c r="D39" s="613">
        <f>'[3]Current Balance'!J11</f>
        <v>545</v>
      </c>
      <c r="E39" s="614">
        <f t="shared" si="2"/>
        <v>0.0037877998095674956</v>
      </c>
      <c r="F39" s="613">
        <f>'[3]Current Balance'!H11</f>
        <v>229944023.77</v>
      </c>
      <c r="G39" s="615">
        <f t="shared" si="3"/>
        <v>0.015227619476316071</v>
      </c>
      <c r="H39" s="784"/>
      <c r="I39" s="273"/>
      <c r="J39" s="786"/>
    </row>
    <row r="40" spans="2:10" ht="12">
      <c r="B40" s="44" t="s">
        <v>207</v>
      </c>
      <c r="C40" s="103"/>
      <c r="D40" s="613">
        <f>'[3]Current Balance'!J12</f>
        <v>387</v>
      </c>
      <c r="E40" s="614">
        <f t="shared" si="2"/>
        <v>0.002689685369362607</v>
      </c>
      <c r="F40" s="613">
        <f>'[3]Current Balance'!H12</f>
        <v>182650994.46</v>
      </c>
      <c r="G40" s="615">
        <f t="shared" si="3"/>
        <v>0.012095725711878521</v>
      </c>
      <c r="H40" s="784"/>
      <c r="I40" s="273"/>
      <c r="J40" s="785"/>
    </row>
    <row r="41" spans="2:10" ht="12" customHeight="1">
      <c r="B41" s="44" t="s">
        <v>208</v>
      </c>
      <c r="C41" s="103"/>
      <c r="D41" s="613">
        <f>'[3]Current Balance'!J13</f>
        <v>232</v>
      </c>
      <c r="E41" s="614">
        <f t="shared" si="2"/>
        <v>0.0016124212033388238</v>
      </c>
      <c r="F41" s="613">
        <f>'[3]Current Balance'!H13</f>
        <v>119693490.41</v>
      </c>
      <c r="G41" s="615">
        <f t="shared" si="3"/>
        <v>0.007926480957724986</v>
      </c>
      <c r="H41" s="784"/>
      <c r="I41" s="273"/>
      <c r="J41" s="786"/>
    </row>
    <row r="42" spans="2:11" ht="12">
      <c r="B42" s="44" t="s">
        <v>209</v>
      </c>
      <c r="C42" s="103"/>
      <c r="D42" s="613">
        <f>'[3]Current Balance'!J14</f>
        <v>81</v>
      </c>
      <c r="E42" s="614">
        <f t="shared" si="2"/>
        <v>0.000562957402889848</v>
      </c>
      <c r="F42" s="613">
        <f>'[3]Current Balance'!H14</f>
        <v>46340909.58</v>
      </c>
      <c r="G42" s="615">
        <f t="shared" si="3"/>
        <v>0.0030688413888783797</v>
      </c>
      <c r="H42" s="784"/>
      <c r="I42" s="273"/>
      <c r="J42" s="785"/>
      <c r="K42" s="272"/>
    </row>
    <row r="43" spans="2:7" ht="12">
      <c r="B43" s="44" t="s">
        <v>210</v>
      </c>
      <c r="C43" s="103"/>
      <c r="D43" s="613">
        <f>'[3]Current Balance'!J15</f>
        <v>65</v>
      </c>
      <c r="E43" s="614">
        <f t="shared" si="2"/>
        <v>0.00045175594059061877</v>
      </c>
      <c r="F43" s="613">
        <f>'[3]Current Balance'!H15</f>
        <v>40532521.55</v>
      </c>
      <c r="G43" s="615">
        <f t="shared" si="3"/>
        <v>0.00268419158915104</v>
      </c>
    </row>
    <row r="44" spans="2:7" ht="12">
      <c r="B44" s="44" t="s">
        <v>211</v>
      </c>
      <c r="C44" s="103"/>
      <c r="D44" s="613">
        <f>'[3]Current Balance'!J16</f>
        <v>36</v>
      </c>
      <c r="E44" s="614">
        <f t="shared" si="2"/>
        <v>0.0002502032901732658</v>
      </c>
      <c r="F44" s="613">
        <f>'[3]Current Balance'!H16</f>
        <v>24097966.38</v>
      </c>
      <c r="G44" s="615">
        <f t="shared" si="3"/>
        <v>0.0015958434412487355</v>
      </c>
    </row>
    <row r="45" spans="2:7" ht="12">
      <c r="B45" s="44" t="s">
        <v>212</v>
      </c>
      <c r="C45" s="103"/>
      <c r="D45" s="613">
        <f>'[3]Current Balance'!J17</f>
        <v>24</v>
      </c>
      <c r="E45" s="614">
        <f t="shared" si="2"/>
        <v>0.00016680219344884385</v>
      </c>
      <c r="F45" s="613">
        <f>'[3]Current Balance'!H17</f>
        <v>17215534.52</v>
      </c>
      <c r="G45" s="615">
        <f t="shared" si="3"/>
        <v>0.001140067066992613</v>
      </c>
    </row>
    <row r="46" spans="2:7" ht="12">
      <c r="B46" s="44" t="s">
        <v>213</v>
      </c>
      <c r="C46" s="103"/>
      <c r="D46" s="613">
        <f>'[3]Current Balance'!J18</f>
        <v>12</v>
      </c>
      <c r="E46" s="614">
        <f t="shared" si="2"/>
        <v>8.340109672442193E-05</v>
      </c>
      <c r="F46" s="613">
        <f>'[3]Current Balance'!H18</f>
        <v>9243121.9</v>
      </c>
      <c r="G46" s="615">
        <f t="shared" si="3"/>
        <v>0.0006121087243701911</v>
      </c>
    </row>
    <row r="47" spans="2:7" ht="12">
      <c r="B47" s="44" t="s">
        <v>214</v>
      </c>
      <c r="C47" s="103"/>
      <c r="D47" s="613">
        <f>'[3]Current Balance'!J19</f>
        <v>9</v>
      </c>
      <c r="E47" s="614">
        <f t="shared" si="2"/>
        <v>6.255082254331645E-05</v>
      </c>
      <c r="F47" s="613">
        <f>'[3]Current Balance'!H19</f>
        <v>7311968.38</v>
      </c>
      <c r="G47" s="615">
        <f t="shared" si="3"/>
        <v>0.00048422163919713886</v>
      </c>
    </row>
    <row r="48" spans="2:7" ht="12">
      <c r="B48" s="44" t="s">
        <v>215</v>
      </c>
      <c r="C48" s="103"/>
      <c r="D48" s="613">
        <f>'[3]Current Balance'!J20</f>
        <v>4</v>
      </c>
      <c r="E48" s="614">
        <f t="shared" si="2"/>
        <v>2.780036557480731E-05</v>
      </c>
      <c r="F48" s="613">
        <f>'[3]Current Balance'!H20</f>
        <v>3444610.54</v>
      </c>
      <c r="G48" s="615">
        <f t="shared" si="3"/>
        <v>0.0002281129889233112</v>
      </c>
    </row>
    <row r="49" spans="2:7" ht="12">
      <c r="B49" s="44" t="s">
        <v>216</v>
      </c>
      <c r="C49" s="103"/>
      <c r="D49" s="613">
        <f>'[3]Current Balance'!J21</f>
        <v>5</v>
      </c>
      <c r="E49" s="614">
        <f t="shared" si="2"/>
        <v>3.475045696850914E-05</v>
      </c>
      <c r="F49" s="613">
        <f>'[3]Current Balance'!H21</f>
        <v>4564921.07</v>
      </c>
      <c r="G49" s="615">
        <f t="shared" si="3"/>
        <v>0.00030230349044821185</v>
      </c>
    </row>
    <row r="50" spans="2:7" ht="12">
      <c r="B50" s="44" t="s">
        <v>217</v>
      </c>
      <c r="C50" s="103"/>
      <c r="D50" s="613">
        <f>'[3]Current Balance'!J22</f>
        <v>7</v>
      </c>
      <c r="E50" s="614">
        <f t="shared" si="2"/>
        <v>4.865063975591279E-05</v>
      </c>
      <c r="F50" s="613">
        <f>'[3]Current Balance'!H22</f>
        <v>6834700.63</v>
      </c>
      <c r="G50" s="615">
        <f t="shared" si="3"/>
        <v>0.0004526154614580428</v>
      </c>
    </row>
    <row r="51" spans="2:7" ht="12.75" thickBot="1">
      <c r="B51" s="45" t="s">
        <v>193</v>
      </c>
      <c r="C51" s="97"/>
      <c r="D51" s="616">
        <f>'[3]Current Balance'!J23</f>
        <v>0</v>
      </c>
      <c r="E51" s="617">
        <f t="shared" si="2"/>
        <v>0</v>
      </c>
      <c r="F51" s="616">
        <f>'[3]Current Balance'!H23</f>
        <v>0</v>
      </c>
      <c r="G51" s="618">
        <f t="shared" si="3"/>
        <v>0</v>
      </c>
    </row>
    <row r="52" spans="2:7" ht="12.75" thickBot="1">
      <c r="B52" s="764" t="s">
        <v>22</v>
      </c>
      <c r="C52" s="271"/>
      <c r="D52" s="600">
        <f>SUM(D31:D51)</f>
        <v>143883</v>
      </c>
      <c r="E52" s="601">
        <f>SUM(E31:E51)</f>
        <v>1.0000000000000002</v>
      </c>
      <c r="F52" s="600">
        <f>SUM(F31:F51)</f>
        <v>15100457699.749996</v>
      </c>
      <c r="G52" s="601">
        <f>SUM(G31:G51)</f>
        <v>1.0000000000000004</v>
      </c>
    </row>
    <row r="53" spans="2:7" ht="12.75" customHeight="1">
      <c r="B53" s="799" t="s">
        <v>513</v>
      </c>
      <c r="C53" s="799"/>
      <c r="D53" s="799"/>
      <c r="E53" s="799"/>
      <c r="F53" s="799"/>
      <c r="G53" s="799"/>
    </row>
    <row r="56" ht="12">
      <c r="C56" s="619"/>
    </row>
  </sheetData>
  <sheetProtection/>
  <mergeCells count="12">
    <mergeCell ref="I8:K9"/>
    <mergeCell ref="I37:J38"/>
    <mergeCell ref="B9:C9"/>
    <mergeCell ref="I29:J30"/>
    <mergeCell ref="B29:C29"/>
    <mergeCell ref="B53:G53"/>
    <mergeCell ref="B4:C4"/>
    <mergeCell ref="B5:C5"/>
    <mergeCell ref="B6:C6"/>
    <mergeCell ref="B7:C7"/>
    <mergeCell ref="B8:C8"/>
    <mergeCell ref="B10:C10"/>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June 2012
</oddHeader>
    <oddFooter>&amp;CPage 4</oddFooter>
  </headerFooter>
</worksheet>
</file>

<file path=xl/worksheets/sheet5.xml><?xml version="1.0" encoding="utf-8"?>
<worksheet xmlns="http://schemas.openxmlformats.org/spreadsheetml/2006/main" xmlns:r="http://schemas.openxmlformats.org/officeDocument/2006/relationships">
  <dimension ref="B2:M68"/>
  <sheetViews>
    <sheetView view="pageLayout" workbookViewId="0" topLeftCell="A1">
      <selection activeCell="A1" sqref="A1"/>
    </sheetView>
  </sheetViews>
  <sheetFormatPr defaultColWidth="9.140625" defaultRowHeight="12"/>
  <cols>
    <col min="1" max="1" width="6.421875" style="102" customWidth="1"/>
    <col min="2" max="2" width="40.7109375" style="102" customWidth="1"/>
    <col min="3" max="4" width="16.57421875" style="102" customWidth="1"/>
    <col min="5" max="5" width="20.7109375" style="102" bestFit="1" customWidth="1"/>
    <col min="6" max="6" width="16.57421875" style="102" customWidth="1"/>
    <col min="7" max="7" width="4.140625" style="102" customWidth="1"/>
    <col min="8" max="8" width="12.00390625" style="102" bestFit="1" customWidth="1"/>
    <col min="9" max="9" width="40.7109375" style="102" customWidth="1"/>
    <col min="10" max="11" width="16.57421875" style="102" customWidth="1"/>
    <col min="12" max="12" width="18.57421875" style="102" customWidth="1"/>
    <col min="13" max="13" width="16.57421875" style="102" customWidth="1"/>
    <col min="14" max="16384" width="9.140625" style="102" customWidth="1"/>
  </cols>
  <sheetData>
    <row r="1" ht="12.75" thickBot="1"/>
    <row r="2" spans="2:13" ht="12">
      <c r="B2" s="94" t="s">
        <v>104</v>
      </c>
      <c r="C2" s="769" t="s">
        <v>16</v>
      </c>
      <c r="D2" s="94" t="s">
        <v>19</v>
      </c>
      <c r="E2" s="768" t="s">
        <v>17</v>
      </c>
      <c r="F2" s="94" t="s">
        <v>19</v>
      </c>
      <c r="H2" s="815" t="s">
        <v>84</v>
      </c>
      <c r="I2" s="816"/>
      <c r="J2" s="94" t="s">
        <v>16</v>
      </c>
      <c r="K2" s="94" t="s">
        <v>19</v>
      </c>
      <c r="L2" s="768" t="s">
        <v>17</v>
      </c>
      <c r="M2" s="94" t="s">
        <v>19</v>
      </c>
    </row>
    <row r="3" spans="2:13" ht="12.75" thickBot="1">
      <c r="B3" s="95"/>
      <c r="C3" s="774" t="s">
        <v>61</v>
      </c>
      <c r="D3" s="95" t="s">
        <v>43</v>
      </c>
      <c r="E3" s="773" t="s">
        <v>18</v>
      </c>
      <c r="F3" s="95" t="s">
        <v>44</v>
      </c>
      <c r="H3" s="817" t="s">
        <v>85</v>
      </c>
      <c r="I3" s="818"/>
      <c r="J3" s="96" t="s">
        <v>61</v>
      </c>
      <c r="K3" s="96" t="s">
        <v>43</v>
      </c>
      <c r="L3" s="770" t="s">
        <v>18</v>
      </c>
      <c r="M3" s="96" t="s">
        <v>44</v>
      </c>
    </row>
    <row r="4" spans="2:13" ht="12">
      <c r="B4" s="362" t="s">
        <v>105</v>
      </c>
      <c r="C4" s="620">
        <f>'[3]Remaining Term'!K3</f>
        <v>15745</v>
      </c>
      <c r="D4" s="621">
        <f>C4/$C$13</f>
        <v>0.10942918899383527</v>
      </c>
      <c r="E4" s="622">
        <f>'[3]Remaining Term'!I3</f>
        <v>771142065.04</v>
      </c>
      <c r="F4" s="621">
        <f>E4/$E$13</f>
        <v>0.05106746301158586</v>
      </c>
      <c r="H4" s="762" t="s">
        <v>77</v>
      </c>
      <c r="I4" s="261"/>
      <c r="J4" s="625">
        <f>'[3]Indexed Valuation'!K3</f>
        <v>26719</v>
      </c>
      <c r="K4" s="638">
        <f>J4/$J$13</f>
        <v>0.1856994919483191</v>
      </c>
      <c r="L4" s="625">
        <f>'[3]Indexed Valuation'!I3</f>
        <v>824412788.14</v>
      </c>
      <c r="M4" s="638">
        <f>L4/$L$13</f>
        <v>0.054595218537889005</v>
      </c>
    </row>
    <row r="5" spans="2:13" ht="12">
      <c r="B5" s="309" t="s">
        <v>106</v>
      </c>
      <c r="C5" s="620">
        <f>'[3]Remaining Term'!K4</f>
        <v>23500</v>
      </c>
      <c r="D5" s="621">
        <f aca="true" t="shared" si="0" ref="D5:D12">C5/$C$13</f>
        <v>0.16332714775199295</v>
      </c>
      <c r="E5" s="622">
        <f>'[3]Remaining Term'!I4</f>
        <v>1725287492.85</v>
      </c>
      <c r="F5" s="621">
        <f aca="true" t="shared" si="1" ref="F5:F12">E5/$E$13</f>
        <v>0.11425398667740802</v>
      </c>
      <c r="H5" s="763" t="s">
        <v>78</v>
      </c>
      <c r="I5" s="268"/>
      <c r="J5" s="629">
        <f>'[3]Indexed Valuation'!K4</f>
        <v>35727</v>
      </c>
      <c r="K5" s="621">
        <f aca="true" t="shared" si="2" ref="K5:K12">J5/$J$13</f>
        <v>0.24830591522278517</v>
      </c>
      <c r="L5" s="629">
        <f>'[3]Indexed Valuation'!I4</f>
        <v>2686554914.3</v>
      </c>
      <c r="M5" s="621">
        <f aca="true" t="shared" si="3" ref="M5:M12">L5/$L$13</f>
        <v>0.17791215125515555</v>
      </c>
    </row>
    <row r="6" spans="2:13" ht="12">
      <c r="B6" s="309" t="s">
        <v>107</v>
      </c>
      <c r="C6" s="620">
        <f>'[3]Remaining Term'!K5</f>
        <v>31385</v>
      </c>
      <c r="D6" s="621">
        <f t="shared" si="0"/>
        <v>0.21812861839133185</v>
      </c>
      <c r="E6" s="622">
        <f>'[3]Remaining Term'!I5</f>
        <v>3003915120.79</v>
      </c>
      <c r="F6" s="621">
        <f t="shared" si="1"/>
        <v>0.19892874643393968</v>
      </c>
      <c r="H6" s="763" t="s">
        <v>79</v>
      </c>
      <c r="I6" s="268"/>
      <c r="J6" s="629">
        <f>'[3]Indexed Valuation'!K5</f>
        <v>39703</v>
      </c>
      <c r="K6" s="621">
        <f t="shared" si="2"/>
        <v>0.27593947860414364</v>
      </c>
      <c r="L6" s="629">
        <f>'[3]Indexed Valuation'!I5</f>
        <v>4916221823.98</v>
      </c>
      <c r="M6" s="621">
        <f t="shared" si="3"/>
        <v>0.32556773587474713</v>
      </c>
    </row>
    <row r="7" spans="2:13" ht="12">
      <c r="B7" s="309" t="s">
        <v>108</v>
      </c>
      <c r="C7" s="620">
        <f>'[3]Remaining Term'!K6</f>
        <v>39790</v>
      </c>
      <c r="D7" s="621">
        <f t="shared" si="0"/>
        <v>0.2765441365553957</v>
      </c>
      <c r="E7" s="622">
        <f>'[3]Remaining Term'!I6</f>
        <v>4949604958.72</v>
      </c>
      <c r="F7" s="621">
        <f t="shared" si="1"/>
        <v>0.3277784724897408</v>
      </c>
      <c r="H7" s="763" t="s">
        <v>80</v>
      </c>
      <c r="I7" s="268"/>
      <c r="J7" s="629">
        <f>'[3]Indexed Valuation'!K6</f>
        <v>8152</v>
      </c>
      <c r="K7" s="621">
        <f t="shared" si="2"/>
        <v>0.056657145041457295</v>
      </c>
      <c r="L7" s="629">
        <f>'[3]Indexed Valuation'!I6</f>
        <v>1186617267.61</v>
      </c>
      <c r="M7" s="621">
        <f t="shared" si="3"/>
        <v>0.07858154310313689</v>
      </c>
    </row>
    <row r="8" spans="2:13" ht="12">
      <c r="B8" s="309" t="s">
        <v>109</v>
      </c>
      <c r="C8" s="620">
        <f>'[3]Remaining Term'!K7</f>
        <v>20650</v>
      </c>
      <c r="D8" s="621">
        <f t="shared" si="0"/>
        <v>0.14351938727994273</v>
      </c>
      <c r="E8" s="622">
        <f>'[3]Remaining Term'!I7</f>
        <v>2957710034.06</v>
      </c>
      <c r="F8" s="621">
        <f t="shared" si="1"/>
        <v>0.19586889966315174</v>
      </c>
      <c r="H8" s="763" t="s">
        <v>81</v>
      </c>
      <c r="I8" s="268"/>
      <c r="J8" s="629">
        <f>'[3]Indexed Valuation'!K7</f>
        <v>9130</v>
      </c>
      <c r="K8" s="621">
        <f t="shared" si="2"/>
        <v>0.06345433442449769</v>
      </c>
      <c r="L8" s="629">
        <f>'[3]Indexed Valuation'!I7</f>
        <v>1389953151.34</v>
      </c>
      <c r="M8" s="621">
        <f t="shared" si="3"/>
        <v>0.09204708751066609</v>
      </c>
    </row>
    <row r="9" spans="2:13" ht="12">
      <c r="B9" s="309" t="s">
        <v>110</v>
      </c>
      <c r="C9" s="620">
        <f>'[3]Remaining Term'!K8</f>
        <v>7506</v>
      </c>
      <c r="D9" s="621">
        <f t="shared" si="0"/>
        <v>0.052167386001125915</v>
      </c>
      <c r="E9" s="622">
        <f>'[3]Remaining Term'!I8</f>
        <v>1003935995.57</v>
      </c>
      <c r="F9" s="621">
        <f t="shared" si="1"/>
        <v>0.0664838123142864</v>
      </c>
      <c r="H9" s="763" t="s">
        <v>82</v>
      </c>
      <c r="I9" s="268"/>
      <c r="J9" s="629">
        <f>'[3]Indexed Valuation'!K8</f>
        <v>6092</v>
      </c>
      <c r="K9" s="621">
        <f t="shared" si="2"/>
        <v>0.04233995677043153</v>
      </c>
      <c r="L9" s="629">
        <f>'[3]Indexed Valuation'!I8</f>
        <v>947778753.52</v>
      </c>
      <c r="M9" s="621">
        <f t="shared" si="3"/>
        <v>0.06276490238674627</v>
      </c>
    </row>
    <row r="10" spans="2:13" ht="12">
      <c r="B10" s="309" t="s">
        <v>111</v>
      </c>
      <c r="C10" s="620">
        <f>'[3]Remaining Term'!K9</f>
        <v>5237</v>
      </c>
      <c r="D10" s="621">
        <f t="shared" si="0"/>
        <v>0.036397628628816465</v>
      </c>
      <c r="E10" s="622">
        <f>'[3]Remaining Term'!I9</f>
        <v>680675722.25</v>
      </c>
      <c r="F10" s="621">
        <f t="shared" si="1"/>
        <v>0.045076496076093715</v>
      </c>
      <c r="H10" s="763" t="s">
        <v>83</v>
      </c>
      <c r="I10" s="268"/>
      <c r="J10" s="629">
        <f>'[3]Indexed Valuation'!K9</f>
        <v>5994</v>
      </c>
      <c r="K10" s="621">
        <f t="shared" si="2"/>
        <v>0.04165884781384875</v>
      </c>
      <c r="L10" s="629">
        <f>'[3]Indexed Valuation'!I9</f>
        <v>986138870.23</v>
      </c>
      <c r="M10" s="621">
        <f t="shared" si="3"/>
        <v>0.06530523046638026</v>
      </c>
    </row>
    <row r="11" spans="2:13" ht="12">
      <c r="B11" s="309" t="s">
        <v>112</v>
      </c>
      <c r="C11" s="620">
        <f>'[3]Remaining Term'!K10</f>
        <v>69</v>
      </c>
      <c r="D11" s="621">
        <f t="shared" si="0"/>
        <v>0.0004795563061654261</v>
      </c>
      <c r="E11" s="622">
        <f>'[3]Remaining Term'!I10</f>
        <v>8048451.08</v>
      </c>
      <c r="F11" s="621">
        <f t="shared" si="1"/>
        <v>0.0005329938495926019</v>
      </c>
      <c r="H11" s="763" t="s">
        <v>218</v>
      </c>
      <c r="I11" s="268"/>
      <c r="J11" s="629">
        <f>'[3]Indexed Valuation'!K10</f>
        <v>12330</v>
      </c>
      <c r="K11" s="621">
        <f t="shared" si="2"/>
        <v>0.08569462688434352</v>
      </c>
      <c r="L11" s="629">
        <f>'[3]Indexed Valuation'!I10</f>
        <v>2162705341.89</v>
      </c>
      <c r="M11" s="621">
        <f t="shared" si="3"/>
        <v>0.14322117811871393</v>
      </c>
    </row>
    <row r="12" spans="2:13" ht="12.75" thickBot="1">
      <c r="B12" s="348" t="s">
        <v>113</v>
      </c>
      <c r="C12" s="620">
        <f>'[3]Remaining Term'!K11</f>
        <v>1</v>
      </c>
      <c r="D12" s="621">
        <f t="shared" si="0"/>
        <v>6.950091393701827E-06</v>
      </c>
      <c r="E12" s="622">
        <f>'[3]Remaining Term'!I11</f>
        <v>137859.39</v>
      </c>
      <c r="F12" s="621">
        <f t="shared" si="1"/>
        <v>9.129484201149902E-06</v>
      </c>
      <c r="H12" s="763" t="s">
        <v>485</v>
      </c>
      <c r="I12" s="268"/>
      <c r="J12" s="633">
        <f>'[3]Indexed Valuation'!K11</f>
        <v>36</v>
      </c>
      <c r="K12" s="647">
        <f t="shared" si="2"/>
        <v>0.0002502032901732658</v>
      </c>
      <c r="L12" s="633">
        <f>'[3]Indexed Valuation'!I11</f>
        <v>74788.74</v>
      </c>
      <c r="M12" s="647">
        <f t="shared" si="3"/>
        <v>4.9527465648434085E-06</v>
      </c>
    </row>
    <row r="13" spans="2:13" ht="12.75" customHeight="1" thickBot="1">
      <c r="B13" s="767" t="s">
        <v>22</v>
      </c>
      <c r="C13" s="634">
        <f>SUM(C4:C12)</f>
        <v>143883</v>
      </c>
      <c r="D13" s="637">
        <f>SUM(D4:D12)</f>
        <v>1</v>
      </c>
      <c r="E13" s="634">
        <f>SUM(E4:E12)</f>
        <v>15100457699.75</v>
      </c>
      <c r="F13" s="637">
        <f>SUM(F4:F12)</f>
        <v>1</v>
      </c>
      <c r="H13" s="764" t="s">
        <v>22</v>
      </c>
      <c r="I13" s="765"/>
      <c r="J13" s="636">
        <f>SUM(J4:J12)</f>
        <v>143883</v>
      </c>
      <c r="K13" s="635">
        <f>SUM(K4:K12)</f>
        <v>0.9999999999999999</v>
      </c>
      <c r="L13" s="636">
        <f>SUM(L4:L12)</f>
        <v>15100457699.75</v>
      </c>
      <c r="M13" s="635">
        <f>SUM(M4:M12)</f>
        <v>1</v>
      </c>
    </row>
    <row r="14" spans="2:13" ht="12" customHeight="1">
      <c r="B14" s="819" t="s">
        <v>514</v>
      </c>
      <c r="C14" s="820"/>
      <c r="D14" s="820"/>
      <c r="E14" s="820"/>
      <c r="F14" s="820"/>
      <c r="H14" s="819" t="s">
        <v>515</v>
      </c>
      <c r="I14" s="825"/>
      <c r="J14" s="825"/>
      <c r="K14" s="825"/>
      <c r="L14" s="825"/>
      <c r="M14" s="825"/>
    </row>
    <row r="15" spans="2:13" ht="12.75" customHeight="1">
      <c r="B15" s="821"/>
      <c r="C15" s="821"/>
      <c r="D15" s="821"/>
      <c r="E15" s="821"/>
      <c r="F15" s="821"/>
      <c r="H15" s="826"/>
      <c r="I15" s="826"/>
      <c r="J15" s="826"/>
      <c r="K15" s="826"/>
      <c r="L15" s="826"/>
      <c r="M15" s="826"/>
    </row>
    <row r="16" ht="12.75" thickBot="1"/>
    <row r="17" spans="2:13" ht="12">
      <c r="B17" s="94" t="s">
        <v>86</v>
      </c>
      <c r="C17" s="769" t="s">
        <v>16</v>
      </c>
      <c r="D17" s="94" t="s">
        <v>19</v>
      </c>
      <c r="E17" s="768" t="s">
        <v>17</v>
      </c>
      <c r="F17" s="94" t="s">
        <v>19</v>
      </c>
      <c r="H17" s="815" t="s">
        <v>75</v>
      </c>
      <c r="I17" s="816"/>
      <c r="J17" s="769" t="s">
        <v>16</v>
      </c>
      <c r="K17" s="94" t="s">
        <v>19</v>
      </c>
      <c r="L17" s="768" t="s">
        <v>17</v>
      </c>
      <c r="M17" s="94" t="s">
        <v>19</v>
      </c>
    </row>
    <row r="18" spans="2:13" ht="12.75" thickBot="1">
      <c r="B18" s="95"/>
      <c r="C18" s="771" t="s">
        <v>61</v>
      </c>
      <c r="D18" s="96" t="s">
        <v>43</v>
      </c>
      <c r="E18" s="770" t="s">
        <v>18</v>
      </c>
      <c r="F18" s="96" t="s">
        <v>44</v>
      </c>
      <c r="H18" s="827" t="s">
        <v>76</v>
      </c>
      <c r="I18" s="828"/>
      <c r="J18" s="771" t="s">
        <v>61</v>
      </c>
      <c r="K18" s="96" t="s">
        <v>43</v>
      </c>
      <c r="L18" s="770" t="s">
        <v>18</v>
      </c>
      <c r="M18" s="96" t="s">
        <v>44</v>
      </c>
    </row>
    <row r="19" spans="2:13" ht="12">
      <c r="B19" s="88" t="s">
        <v>87</v>
      </c>
      <c r="C19" s="639">
        <f>'[3]Seasoning'!K3</f>
        <v>0</v>
      </c>
      <c r="D19" s="640">
        <f aca="true" t="shared" si="4" ref="D19:D49">C19/$C$50</f>
        <v>0</v>
      </c>
      <c r="E19" s="641">
        <f>'[3]Seasoning'!I3</f>
        <v>0</v>
      </c>
      <c r="F19" s="642">
        <f aca="true" t="shared" si="5" ref="F19:F49">E19/$E$50</f>
        <v>0</v>
      </c>
      <c r="H19" s="762" t="s">
        <v>77</v>
      </c>
      <c r="I19" s="261"/>
      <c r="J19" s="623">
        <f>'[3]Current LTV'!K3</f>
        <v>25322</v>
      </c>
      <c r="K19" s="624">
        <f aca="true" t="shared" si="6" ref="K19:K26">J19/$J$27</f>
        <v>0.17599021427131767</v>
      </c>
      <c r="L19" s="623">
        <f>'[3]Current LTV'!I3</f>
        <v>771291264.5</v>
      </c>
      <c r="M19" s="638">
        <f aca="true" t="shared" si="7" ref="M19:M26">L19/$L$27</f>
        <v>0.05107734347103726</v>
      </c>
    </row>
    <row r="20" spans="2:13" ht="12">
      <c r="B20" s="90" t="s">
        <v>88</v>
      </c>
      <c r="C20" s="643">
        <f>'[3]Seasoning'!K4</f>
        <v>0</v>
      </c>
      <c r="D20" s="644">
        <f t="shared" si="4"/>
        <v>0</v>
      </c>
      <c r="E20" s="645">
        <f>'[3]Seasoning'!I4</f>
        <v>0</v>
      </c>
      <c r="F20" s="646">
        <f t="shared" si="5"/>
        <v>0</v>
      </c>
      <c r="H20" s="763" t="s">
        <v>78</v>
      </c>
      <c r="I20" s="268"/>
      <c r="J20" s="627">
        <f>'[3]Current LTV'!K4</f>
        <v>35932</v>
      </c>
      <c r="K20" s="628">
        <f t="shared" si="6"/>
        <v>0.24973068395849404</v>
      </c>
      <c r="L20" s="627">
        <f>'[3]Current LTV'!I4</f>
        <v>2785752635.24</v>
      </c>
      <c r="M20" s="621">
        <f t="shared" si="7"/>
        <v>0.18448133762767469</v>
      </c>
    </row>
    <row r="21" spans="2:13" ht="12">
      <c r="B21" s="90" t="s">
        <v>89</v>
      </c>
      <c r="C21" s="643">
        <f>'[3]Seasoning'!K5</f>
        <v>0</v>
      </c>
      <c r="D21" s="644">
        <f t="shared" si="4"/>
        <v>0</v>
      </c>
      <c r="E21" s="645">
        <f>'[3]Seasoning'!I5</f>
        <v>0</v>
      </c>
      <c r="F21" s="646">
        <f t="shared" si="5"/>
        <v>0</v>
      </c>
      <c r="H21" s="763" t="s">
        <v>79</v>
      </c>
      <c r="I21" s="268"/>
      <c r="J21" s="627">
        <f>'[3]Current LTV'!K5</f>
        <v>49573</v>
      </c>
      <c r="K21" s="628">
        <f t="shared" si="6"/>
        <v>0.34453688065998067</v>
      </c>
      <c r="L21" s="627">
        <f>'[3]Current LTV'!I5</f>
        <v>6308072646.42</v>
      </c>
      <c r="M21" s="621">
        <f t="shared" si="7"/>
        <v>0.4177404931589878</v>
      </c>
    </row>
    <row r="22" spans="2:13" ht="12">
      <c r="B22" s="90" t="s">
        <v>90</v>
      </c>
      <c r="C22" s="643">
        <f>'[3]Seasoning'!K6</f>
        <v>2190</v>
      </c>
      <c r="D22" s="644">
        <f t="shared" si="4"/>
        <v>0.015220700152207</v>
      </c>
      <c r="E22" s="645">
        <f>'[3]Seasoning'!I6</f>
        <v>289299764.84</v>
      </c>
      <c r="F22" s="646">
        <f t="shared" si="5"/>
        <v>0.01915834411064173</v>
      </c>
      <c r="H22" s="763" t="s">
        <v>80</v>
      </c>
      <c r="I22" s="268"/>
      <c r="J22" s="627">
        <f>'[3]Current LTV'!K6</f>
        <v>10270</v>
      </c>
      <c r="K22" s="628">
        <f t="shared" si="6"/>
        <v>0.07137743861331776</v>
      </c>
      <c r="L22" s="627">
        <f>'[3]Current LTV'!I6</f>
        <v>1585368872.81</v>
      </c>
      <c r="M22" s="621">
        <f t="shared" si="7"/>
        <v>0.10498813375943214</v>
      </c>
    </row>
    <row r="23" spans="2:13" ht="12">
      <c r="B23" s="90" t="s">
        <v>91</v>
      </c>
      <c r="C23" s="643">
        <f>'[3]Seasoning'!K7</f>
        <v>6273</v>
      </c>
      <c r="D23" s="644">
        <f t="shared" si="4"/>
        <v>0.043597923312691564</v>
      </c>
      <c r="E23" s="645">
        <f>'[3]Seasoning'!I7</f>
        <v>789177693.42</v>
      </c>
      <c r="F23" s="646">
        <f t="shared" si="5"/>
        <v>0.052261839284054645</v>
      </c>
      <c r="H23" s="763" t="s">
        <v>81</v>
      </c>
      <c r="I23" s="268"/>
      <c r="J23" s="627">
        <f>'[3]Current LTV'!K7</f>
        <v>9609</v>
      </c>
      <c r="K23" s="628">
        <f t="shared" si="6"/>
        <v>0.06678342820208086</v>
      </c>
      <c r="L23" s="627">
        <f>'[3]Current LTV'!I7</f>
        <v>1495946388.5</v>
      </c>
      <c r="M23" s="621">
        <f t="shared" si="7"/>
        <v>0.0990662944292587</v>
      </c>
    </row>
    <row r="24" spans="2:13" ht="12">
      <c r="B24" s="90" t="s">
        <v>92</v>
      </c>
      <c r="C24" s="643">
        <f>'[3]Seasoning'!K8</f>
        <v>7494</v>
      </c>
      <c r="D24" s="644">
        <f t="shared" si="4"/>
        <v>0.05208398490440149</v>
      </c>
      <c r="E24" s="645">
        <f>'[3]Seasoning'!I8</f>
        <v>896640279.59</v>
      </c>
      <c r="F24" s="646">
        <f t="shared" si="5"/>
        <v>0.05937835113467088</v>
      </c>
      <c r="H24" s="763" t="s">
        <v>82</v>
      </c>
      <c r="I24" s="268"/>
      <c r="J24" s="627">
        <f>'[3]Current LTV'!K8</f>
        <v>6650</v>
      </c>
      <c r="K24" s="628">
        <f t="shared" si="6"/>
        <v>0.04621810776811715</v>
      </c>
      <c r="L24" s="627">
        <f>'[3]Current LTV'!I8</f>
        <v>1107837627.47</v>
      </c>
      <c r="M24" s="621">
        <f t="shared" si="7"/>
        <v>0.07336450652673536</v>
      </c>
    </row>
    <row r="25" spans="2:13" ht="12">
      <c r="B25" s="90" t="s">
        <v>93</v>
      </c>
      <c r="C25" s="643">
        <f>'[3]Seasoning'!K9</f>
        <v>4141</v>
      </c>
      <c r="D25" s="644">
        <f t="shared" si="4"/>
        <v>0.028780328461319265</v>
      </c>
      <c r="E25" s="645">
        <f>'[3]Seasoning'!I9</f>
        <v>479295014.59</v>
      </c>
      <c r="F25" s="646">
        <f t="shared" si="5"/>
        <v>0.03174042960286794</v>
      </c>
      <c r="H25" s="763" t="s">
        <v>83</v>
      </c>
      <c r="I25" s="268"/>
      <c r="J25" s="627">
        <f>'[3]Current LTV'!K9</f>
        <v>3937</v>
      </c>
      <c r="K25" s="628">
        <f t="shared" si="6"/>
        <v>0.027362509817004093</v>
      </c>
      <c r="L25" s="627">
        <f>'[3]Current LTV'!I9</f>
        <v>675482955.37</v>
      </c>
      <c r="M25" s="621">
        <f t="shared" si="7"/>
        <v>0.04473261465320903</v>
      </c>
    </row>
    <row r="26" spans="2:13" ht="12.75" thickBot="1">
      <c r="B26" s="90" t="s">
        <v>94</v>
      </c>
      <c r="C26" s="643">
        <f>'[3]Seasoning'!K10</f>
        <v>4337</v>
      </c>
      <c r="D26" s="644">
        <f t="shared" si="4"/>
        <v>0.030142546374484824</v>
      </c>
      <c r="E26" s="645">
        <f>'[3]Seasoning'!I10</f>
        <v>612801456.56</v>
      </c>
      <c r="F26" s="646">
        <f t="shared" si="5"/>
        <v>0.04058164783774371</v>
      </c>
      <c r="H26" s="763" t="s">
        <v>218</v>
      </c>
      <c r="I26" s="268"/>
      <c r="J26" s="631">
        <f>'[3]Current LTV'!K10</f>
        <v>2590</v>
      </c>
      <c r="K26" s="632">
        <f t="shared" si="6"/>
        <v>0.018000736709687732</v>
      </c>
      <c r="L26" s="631">
        <f>'[3]Current LTV'!I10</f>
        <v>370705309.44</v>
      </c>
      <c r="M26" s="647">
        <f t="shared" si="7"/>
        <v>0.024549276373664972</v>
      </c>
    </row>
    <row r="27" spans="2:13" ht="12" customHeight="1" thickBot="1">
      <c r="B27" s="90" t="s">
        <v>95</v>
      </c>
      <c r="C27" s="643">
        <f>'[3]Seasoning'!K11</f>
        <v>4997</v>
      </c>
      <c r="D27" s="644">
        <f t="shared" si="4"/>
        <v>0.03472960669432803</v>
      </c>
      <c r="E27" s="645">
        <f>'[3]Seasoning'!I11</f>
        <v>753450385.93</v>
      </c>
      <c r="F27" s="646">
        <f t="shared" si="5"/>
        <v>0.049895864146056575</v>
      </c>
      <c r="H27" s="764" t="s">
        <v>22</v>
      </c>
      <c r="I27" s="765"/>
      <c r="J27" s="634">
        <f>SUM(J19:J26)</f>
        <v>143883</v>
      </c>
      <c r="K27" s="637">
        <f>SUM(K19:K26)</f>
        <v>1</v>
      </c>
      <c r="L27" s="636">
        <f>SUM(L19:L26)</f>
        <v>15100457699.75</v>
      </c>
      <c r="M27" s="635">
        <f>SUM(M19:M26)</f>
        <v>1</v>
      </c>
    </row>
    <row r="28" spans="2:13" ht="12" customHeight="1">
      <c r="B28" s="90" t="s">
        <v>96</v>
      </c>
      <c r="C28" s="643">
        <f>'[3]Seasoning'!K12</f>
        <v>17688</v>
      </c>
      <c r="D28" s="644">
        <f t="shared" si="4"/>
        <v>0.12293321657179791</v>
      </c>
      <c r="E28" s="645">
        <f>'[3]Seasoning'!I12</f>
        <v>2381678118.61</v>
      </c>
      <c r="F28" s="646">
        <f t="shared" si="5"/>
        <v>0.15772224696536388</v>
      </c>
      <c r="H28" s="829" t="s">
        <v>516</v>
      </c>
      <c r="I28" s="829"/>
      <c r="J28" s="829"/>
      <c r="K28" s="829"/>
      <c r="L28" s="829"/>
      <c r="M28" s="829"/>
    </row>
    <row r="29" spans="2:6" ht="12.75" thickBot="1">
      <c r="B29" s="90" t="s">
        <v>97</v>
      </c>
      <c r="C29" s="643">
        <f>'[3]Seasoning'!K13</f>
        <v>14040</v>
      </c>
      <c r="D29" s="644">
        <f t="shared" si="4"/>
        <v>0.09757928316757365</v>
      </c>
      <c r="E29" s="645">
        <f>'[3]Seasoning'!I13</f>
        <v>1756053313</v>
      </c>
      <c r="F29" s="646">
        <f t="shared" si="5"/>
        <v>0.11629139645410039</v>
      </c>
    </row>
    <row r="30" spans="2:13" ht="12">
      <c r="B30" s="90" t="s">
        <v>98</v>
      </c>
      <c r="C30" s="643">
        <f>'[3]Seasoning'!K14</f>
        <v>11755</v>
      </c>
      <c r="D30" s="644">
        <f t="shared" si="4"/>
        <v>0.08169832433296498</v>
      </c>
      <c r="E30" s="645">
        <f>'[3]Seasoning'!I14</f>
        <v>1338935816.01</v>
      </c>
      <c r="F30" s="646">
        <f t="shared" si="5"/>
        <v>0.0886685584392695</v>
      </c>
      <c r="H30" s="815" t="s">
        <v>501</v>
      </c>
      <c r="I30" s="816"/>
      <c r="J30" s="769" t="s">
        <v>16</v>
      </c>
      <c r="K30" s="94" t="s">
        <v>19</v>
      </c>
      <c r="L30" s="768" t="s">
        <v>17</v>
      </c>
      <c r="M30" s="94" t="s">
        <v>19</v>
      </c>
    </row>
    <row r="31" spans="2:13" ht="12.75" thickBot="1">
      <c r="B31" s="90" t="s">
        <v>99</v>
      </c>
      <c r="C31" s="643">
        <f>'[3]Seasoning'!K15</f>
        <v>11217</v>
      </c>
      <c r="D31" s="644">
        <f t="shared" si="4"/>
        <v>0.0779591751631534</v>
      </c>
      <c r="E31" s="645">
        <f>'[3]Seasoning'!I15</f>
        <v>1152466590.17</v>
      </c>
      <c r="F31" s="646">
        <f t="shared" si="5"/>
        <v>0.07631997738645234</v>
      </c>
      <c r="H31" s="827"/>
      <c r="I31" s="828"/>
      <c r="J31" s="771" t="s">
        <v>61</v>
      </c>
      <c r="K31" s="96" t="s">
        <v>43</v>
      </c>
      <c r="L31" s="770" t="s">
        <v>18</v>
      </c>
      <c r="M31" s="96" t="s">
        <v>44</v>
      </c>
    </row>
    <row r="32" spans="2:13" ht="12">
      <c r="B32" s="90" t="s">
        <v>100</v>
      </c>
      <c r="C32" s="643">
        <f>'[3]Seasoning'!K16</f>
        <v>8456</v>
      </c>
      <c r="D32" s="644">
        <f t="shared" si="4"/>
        <v>0.05876997282514265</v>
      </c>
      <c r="E32" s="645">
        <f>'[3]Seasoning'!I16</f>
        <v>854906602.52</v>
      </c>
      <c r="F32" s="646">
        <f t="shared" si="5"/>
        <v>0.0566146152334279</v>
      </c>
      <c r="H32" s="762" t="s">
        <v>77</v>
      </c>
      <c r="I32" s="261"/>
      <c r="J32" s="623">
        <f>'[3]OLTV'!J3</f>
        <v>11544</v>
      </c>
      <c r="K32" s="624">
        <f aca="true" t="shared" si="8" ref="K32:K39">J32/$J$27</f>
        <v>0.0802318550488939</v>
      </c>
      <c r="L32" s="625">
        <f>'[3]OLTV'!H3</f>
        <v>451243395.61</v>
      </c>
      <c r="M32" s="626">
        <f aca="true" t="shared" si="9" ref="M32:M39">L32/$L$27</f>
        <v>0.02988276279979717</v>
      </c>
    </row>
    <row r="33" spans="2:13" ht="12">
      <c r="B33" s="90" t="s">
        <v>101</v>
      </c>
      <c r="C33" s="643">
        <f>'[3]Seasoning'!K17</f>
        <v>6797</v>
      </c>
      <c r="D33" s="644">
        <f t="shared" si="4"/>
        <v>0.04723977120299132</v>
      </c>
      <c r="E33" s="645">
        <f>'[3]Seasoning'!I17</f>
        <v>617738243.32</v>
      </c>
      <c r="F33" s="646">
        <f t="shared" si="5"/>
        <v>0.04090857744863106</v>
      </c>
      <c r="H33" s="763" t="s">
        <v>78</v>
      </c>
      <c r="I33" s="268"/>
      <c r="J33" s="627">
        <f>'[3]OLTV'!J4</f>
        <v>33781</v>
      </c>
      <c r="K33" s="628">
        <f t="shared" si="8"/>
        <v>0.23478103737064143</v>
      </c>
      <c r="L33" s="629">
        <f>'[3]OLTV'!H4</f>
        <v>2250939092.94</v>
      </c>
      <c r="M33" s="630">
        <f t="shared" si="9"/>
        <v>0.14906429577808533</v>
      </c>
    </row>
    <row r="34" spans="2:13" ht="12">
      <c r="B34" s="90" t="s">
        <v>102</v>
      </c>
      <c r="C34" s="643">
        <f>'[3]Seasoning'!K18</f>
        <v>6600</v>
      </c>
      <c r="D34" s="644">
        <f t="shared" si="4"/>
        <v>0.04587060319843206</v>
      </c>
      <c r="E34" s="645">
        <f>'[3]Seasoning'!I18</f>
        <v>550945729.21</v>
      </c>
      <c r="F34" s="646">
        <f t="shared" si="5"/>
        <v>0.03648536621635789</v>
      </c>
      <c r="H34" s="763" t="s">
        <v>79</v>
      </c>
      <c r="I34" s="268"/>
      <c r="J34" s="627">
        <f>'[3]OLTV'!J5</f>
        <v>51515</v>
      </c>
      <c r="K34" s="628">
        <f t="shared" si="8"/>
        <v>0.35803395814654965</v>
      </c>
      <c r="L34" s="629">
        <f>'[3]OLTV'!H5</f>
        <v>5851205769.45</v>
      </c>
      <c r="M34" s="630">
        <f t="shared" si="9"/>
        <v>0.38748532566313343</v>
      </c>
    </row>
    <row r="35" spans="2:13" ht="12">
      <c r="B35" s="90" t="s">
        <v>103</v>
      </c>
      <c r="C35" s="643">
        <f>'[3]Seasoning'!K19</f>
        <v>7552</v>
      </c>
      <c r="D35" s="644">
        <f t="shared" si="4"/>
        <v>0.052487090205236196</v>
      </c>
      <c r="E35" s="645">
        <f>'[3]Seasoning'!I19</f>
        <v>573236515</v>
      </c>
      <c r="F35" s="646">
        <f t="shared" si="5"/>
        <v>0.03796153245139652</v>
      </c>
      <c r="H35" s="763" t="s">
        <v>80</v>
      </c>
      <c r="I35" s="268"/>
      <c r="J35" s="627">
        <f>'[3]OLTV'!J6</f>
        <v>11892</v>
      </c>
      <c r="K35" s="628">
        <f t="shared" si="8"/>
        <v>0.08265048685390212</v>
      </c>
      <c r="L35" s="629">
        <f>'[3]OLTV'!H6</f>
        <v>1630156525.33</v>
      </c>
      <c r="M35" s="630">
        <f t="shared" si="9"/>
        <v>0.10795411356021271</v>
      </c>
    </row>
    <row r="36" spans="2:13" ht="12">
      <c r="B36" s="90" t="s">
        <v>418</v>
      </c>
      <c r="C36" s="643">
        <f>'[3]Seasoning'!K20</f>
        <v>7452</v>
      </c>
      <c r="D36" s="644">
        <f t="shared" si="4"/>
        <v>0.05179208106586602</v>
      </c>
      <c r="E36" s="645">
        <f>'[3]Seasoning'!I20</f>
        <v>577119894.95</v>
      </c>
      <c r="F36" s="646">
        <f t="shared" si="5"/>
        <v>0.038218702136396485</v>
      </c>
      <c r="H36" s="763" t="s">
        <v>81</v>
      </c>
      <c r="I36" s="268"/>
      <c r="J36" s="627">
        <f>'[3]OLTV'!J7</f>
        <v>10868</v>
      </c>
      <c r="K36" s="628">
        <f t="shared" si="8"/>
        <v>0.07553359326675146</v>
      </c>
      <c r="L36" s="629">
        <f>'[3]OLTV'!H7</f>
        <v>1566191209.7</v>
      </c>
      <c r="M36" s="630">
        <f t="shared" si="9"/>
        <v>0.10371812834030386</v>
      </c>
    </row>
    <row r="37" spans="2:13" ht="12">
      <c r="B37" s="90" t="s">
        <v>419</v>
      </c>
      <c r="C37" s="643">
        <f>'[3]Seasoning'!K21</f>
        <v>5989</v>
      </c>
      <c r="D37" s="644">
        <f t="shared" si="4"/>
        <v>0.041624097356880246</v>
      </c>
      <c r="E37" s="645">
        <f>'[3]Seasoning'!I21</f>
        <v>416958410.1</v>
      </c>
      <c r="F37" s="646">
        <f t="shared" si="5"/>
        <v>0.02761230277853784</v>
      </c>
      <c r="H37" s="763" t="s">
        <v>82</v>
      </c>
      <c r="I37" s="268"/>
      <c r="J37" s="627">
        <f>'[3]OLTV'!J8</f>
        <v>14888</v>
      </c>
      <c r="K37" s="628">
        <f t="shared" si="8"/>
        <v>0.1034729606694328</v>
      </c>
      <c r="L37" s="629">
        <f>'[3]OLTV'!H8</f>
        <v>2147547243.93</v>
      </c>
      <c r="M37" s="630">
        <f t="shared" si="9"/>
        <v>0.1422173609986374</v>
      </c>
    </row>
    <row r="38" spans="2:13" ht="12">
      <c r="B38" s="90" t="s">
        <v>420</v>
      </c>
      <c r="C38" s="643">
        <f>'[3]Seasoning'!K22</f>
        <v>6457</v>
      </c>
      <c r="D38" s="644">
        <f t="shared" si="4"/>
        <v>0.044876740129132696</v>
      </c>
      <c r="E38" s="645">
        <f>'[3]Seasoning'!I22</f>
        <v>417693504.68</v>
      </c>
      <c r="F38" s="646">
        <f t="shared" si="5"/>
        <v>0.027660983063242862</v>
      </c>
      <c r="H38" s="763" t="s">
        <v>83</v>
      </c>
      <c r="I38" s="268"/>
      <c r="J38" s="627">
        <f>'[3]OLTV'!J9</f>
        <v>9388</v>
      </c>
      <c r="K38" s="628">
        <f t="shared" si="8"/>
        <v>0.06524745800407275</v>
      </c>
      <c r="L38" s="629">
        <f>'[3]OLTV'!H9</f>
        <v>1201571631.59</v>
      </c>
      <c r="M38" s="630">
        <f t="shared" si="9"/>
        <v>0.07957186831561357</v>
      </c>
    </row>
    <row r="39" spans="2:13" ht="12">
      <c r="B39" s="90" t="s">
        <v>421</v>
      </c>
      <c r="C39" s="643">
        <f>'[3]Seasoning'!K23</f>
        <v>3107</v>
      </c>
      <c r="D39" s="644">
        <f t="shared" si="4"/>
        <v>0.021593933960231577</v>
      </c>
      <c r="E39" s="645">
        <f>'[3]Seasoning'!I23</f>
        <v>197536030.96</v>
      </c>
      <c r="F39" s="646">
        <f t="shared" si="5"/>
        <v>0.013081459839675612</v>
      </c>
      <c r="H39" s="763" t="s">
        <v>218</v>
      </c>
      <c r="I39" s="268"/>
      <c r="J39" s="627">
        <f>'[3]OLTV'!J10</f>
        <v>6</v>
      </c>
      <c r="K39" s="628">
        <f t="shared" si="8"/>
        <v>4.170054836221096E-05</v>
      </c>
      <c r="L39" s="629">
        <f>'[3]OLTV'!H10</f>
        <v>1440179.18</v>
      </c>
      <c r="M39" s="630">
        <f t="shared" si="9"/>
        <v>9.537321375522566E-05</v>
      </c>
    </row>
    <row r="40" spans="2:13" ht="12.75" thickBot="1">
      <c r="B40" s="90" t="s">
        <v>422</v>
      </c>
      <c r="C40" s="643">
        <f>'[3]Seasoning'!K24</f>
        <v>3327</v>
      </c>
      <c r="D40" s="644">
        <f t="shared" si="4"/>
        <v>0.023122954066845978</v>
      </c>
      <c r="E40" s="645">
        <f>'[3]Seasoning'!I24</f>
        <v>211283735.21</v>
      </c>
      <c r="F40" s="646">
        <f t="shared" si="5"/>
        <v>0.013991876233890446</v>
      </c>
      <c r="H40" s="763" t="s">
        <v>485</v>
      </c>
      <c r="I40" s="268"/>
      <c r="J40" s="631">
        <f>'[3]OLTV'!J11</f>
        <v>1</v>
      </c>
      <c r="K40" s="632">
        <f>J40/$J$27</f>
        <v>6.950091393701827E-06</v>
      </c>
      <c r="L40" s="633">
        <f>'[3]OLTV'!H11</f>
        <v>162652.02</v>
      </c>
      <c r="M40" s="695">
        <f>L40/$L$27</f>
        <v>1.0771330461241107E-05</v>
      </c>
    </row>
    <row r="41" spans="2:13" ht="12.75" thickBot="1">
      <c r="B41" s="90" t="s">
        <v>423</v>
      </c>
      <c r="C41" s="643">
        <f>'[3]Seasoning'!K25</f>
        <v>1200</v>
      </c>
      <c r="D41" s="644">
        <f t="shared" si="4"/>
        <v>0.008340109672442192</v>
      </c>
      <c r="E41" s="645">
        <f>'[3]Seasoning'!I25</f>
        <v>71382083.28</v>
      </c>
      <c r="F41" s="646">
        <f t="shared" si="5"/>
        <v>0.004727146997748405</v>
      </c>
      <c r="H41" s="764" t="s">
        <v>22</v>
      </c>
      <c r="I41" s="765"/>
      <c r="J41" s="685">
        <f>SUM(J32:J40)</f>
        <v>143883</v>
      </c>
      <c r="K41" s="686">
        <f>SUM(K32:K39)</f>
        <v>0.9999930499086062</v>
      </c>
      <c r="L41" s="636">
        <f>SUM(L32:L40)</f>
        <v>15100457699.750002</v>
      </c>
      <c r="M41" s="687">
        <f>SUM(M32:M39)</f>
        <v>0.9999892286695388</v>
      </c>
    </row>
    <row r="42" spans="2:13" ht="12">
      <c r="B42" s="90" t="s">
        <v>424</v>
      </c>
      <c r="C42" s="643">
        <f>'[3]Seasoning'!K26</f>
        <v>803</v>
      </c>
      <c r="D42" s="644">
        <f t="shared" si="4"/>
        <v>0.005580923389142567</v>
      </c>
      <c r="E42" s="645">
        <f>'[3]Seasoning'!I26</f>
        <v>51394063.58</v>
      </c>
      <c r="F42" s="646">
        <f t="shared" si="5"/>
        <v>0.0034034772059161403</v>
      </c>
      <c r="H42" s="830" t="s">
        <v>517</v>
      </c>
      <c r="I42" s="830"/>
      <c r="J42" s="830"/>
      <c r="K42" s="830"/>
      <c r="L42" s="830"/>
      <c r="M42" s="830"/>
    </row>
    <row r="43" spans="2:6" ht="12">
      <c r="B43" s="90" t="s">
        <v>425</v>
      </c>
      <c r="C43" s="643">
        <f>'[3]Seasoning'!K27</f>
        <v>497</v>
      </c>
      <c r="D43" s="644">
        <f t="shared" si="4"/>
        <v>0.003454195422669808</v>
      </c>
      <c r="E43" s="645">
        <f>'[3]Seasoning'!I27</f>
        <v>30177749.1</v>
      </c>
      <c r="F43" s="646">
        <f t="shared" si="5"/>
        <v>0.0019984658544819883</v>
      </c>
    </row>
    <row r="44" spans="2:6" ht="12">
      <c r="B44" s="90" t="s">
        <v>426</v>
      </c>
      <c r="C44" s="643">
        <f>'[3]Seasoning'!K28</f>
        <v>467</v>
      </c>
      <c r="D44" s="644">
        <f t="shared" si="4"/>
        <v>0.003245692680858753</v>
      </c>
      <c r="E44" s="645">
        <f>'[3]Seasoning'!I28</f>
        <v>24869611.98</v>
      </c>
      <c r="F44" s="646">
        <f t="shared" si="5"/>
        <v>0.001646944249935665</v>
      </c>
    </row>
    <row r="45" spans="2:6" ht="12">
      <c r="B45" s="90" t="s">
        <v>427</v>
      </c>
      <c r="C45" s="643">
        <f>'[3]Seasoning'!K29</f>
        <v>342</v>
      </c>
      <c r="D45" s="644">
        <f t="shared" si="4"/>
        <v>0.002376931256646025</v>
      </c>
      <c r="E45" s="645">
        <f>'[3]Seasoning'!I29</f>
        <v>17889857.76</v>
      </c>
      <c r="F45" s="646">
        <f t="shared" si="5"/>
        <v>0.0011847228816313417</v>
      </c>
    </row>
    <row r="46" spans="2:6" ht="12">
      <c r="B46" s="90" t="s">
        <v>428</v>
      </c>
      <c r="C46" s="643">
        <f>'[3]Seasoning'!K30</f>
        <v>269</v>
      </c>
      <c r="D46" s="644">
        <f t="shared" si="4"/>
        <v>0.0018695745849057915</v>
      </c>
      <c r="E46" s="645">
        <f>'[3]Seasoning'!I30</f>
        <v>15620940.05</v>
      </c>
      <c r="F46" s="646">
        <f t="shared" si="5"/>
        <v>0.0010344679850504543</v>
      </c>
    </row>
    <row r="47" spans="2:6" ht="12">
      <c r="B47" s="90" t="s">
        <v>429</v>
      </c>
      <c r="C47" s="643">
        <f>'[3]Seasoning'!K31</f>
        <v>122</v>
      </c>
      <c r="D47" s="644">
        <f t="shared" si="4"/>
        <v>0.0008479111500316229</v>
      </c>
      <c r="E47" s="645">
        <f>'[3]Seasoning'!I31</f>
        <v>6598809.08</v>
      </c>
      <c r="F47" s="646">
        <f t="shared" si="5"/>
        <v>0.0004369939780109611</v>
      </c>
    </row>
    <row r="48" spans="2:6" ht="12">
      <c r="B48" s="90" t="s">
        <v>430</v>
      </c>
      <c r="C48" s="643">
        <f>'[3]Seasoning'!K32</f>
        <v>118</v>
      </c>
      <c r="D48" s="644">
        <f t="shared" si="4"/>
        <v>0.0008201107844568156</v>
      </c>
      <c r="E48" s="645">
        <f>'[3]Seasoning'!I32</f>
        <v>5665159.13</v>
      </c>
      <c r="F48" s="646">
        <f t="shared" si="5"/>
        <v>0.0003751647296156984</v>
      </c>
    </row>
    <row r="49" spans="2:6" ht="12.75" thickBot="1">
      <c r="B49" s="92" t="s">
        <v>431</v>
      </c>
      <c r="C49" s="652">
        <f>'[3]Seasoning'!K33</f>
        <v>196</v>
      </c>
      <c r="D49" s="653">
        <f t="shared" si="4"/>
        <v>0.0013622179131655581</v>
      </c>
      <c r="E49" s="654">
        <f>'[3]Seasoning'!I33</f>
        <v>9642327.12</v>
      </c>
      <c r="F49" s="655">
        <f t="shared" si="5"/>
        <v>0.0006385453548311741</v>
      </c>
    </row>
    <row r="50" spans="2:6" ht="12.75" thickBot="1">
      <c r="B50" s="764" t="s">
        <v>22</v>
      </c>
      <c r="C50" s="636">
        <f>SUM(C19:C49)</f>
        <v>143883</v>
      </c>
      <c r="D50" s="635">
        <f>SUM(D19:D49)</f>
        <v>0.9999999999999996</v>
      </c>
      <c r="E50" s="636">
        <f>SUM(E19:E49)</f>
        <v>15100457699.75</v>
      </c>
      <c r="F50" s="635">
        <f>SUM(F19:F49)</f>
        <v>1</v>
      </c>
    </row>
    <row r="51" spans="2:6" ht="12" customHeight="1">
      <c r="B51" s="822" t="s">
        <v>518</v>
      </c>
      <c r="C51" s="823"/>
      <c r="D51" s="823"/>
      <c r="E51" s="823"/>
      <c r="F51" s="823"/>
    </row>
    <row r="52" spans="2:6" ht="12">
      <c r="B52" s="824"/>
      <c r="C52" s="824"/>
      <c r="D52" s="824"/>
      <c r="E52" s="824"/>
      <c r="F52" s="824"/>
    </row>
    <row r="53" spans="2:6" ht="12.75" thickBot="1">
      <c r="B53" s="772"/>
      <c r="C53" s="772"/>
      <c r="D53" s="772"/>
      <c r="E53" s="772"/>
      <c r="F53" s="772"/>
    </row>
    <row r="54" spans="2:6" ht="12">
      <c r="B54" s="688" t="s">
        <v>62</v>
      </c>
      <c r="C54" s="769" t="s">
        <v>16</v>
      </c>
      <c r="D54" s="94" t="s">
        <v>19</v>
      </c>
      <c r="E54" s="768" t="s">
        <v>17</v>
      </c>
      <c r="F54" s="94" t="s">
        <v>19</v>
      </c>
    </row>
    <row r="55" spans="2:6" ht="12.75" thickBot="1">
      <c r="B55" s="689"/>
      <c r="C55" s="774" t="s">
        <v>61</v>
      </c>
      <c r="D55" s="95" t="s">
        <v>43</v>
      </c>
      <c r="E55" s="773" t="s">
        <v>18</v>
      </c>
      <c r="F55" s="95" t="s">
        <v>44</v>
      </c>
    </row>
    <row r="56" spans="2:6" ht="12">
      <c r="B56" s="362" t="s">
        <v>63</v>
      </c>
      <c r="C56" s="648">
        <f>'[3]Region'!H3</f>
        <v>5466</v>
      </c>
      <c r="D56" s="649">
        <f aca="true" t="shared" si="10" ref="D56:D67">C56/$C$68</f>
        <v>0.03798919955797419</v>
      </c>
      <c r="E56" s="650">
        <f>'[3]Region'!F3</f>
        <v>523445311.11</v>
      </c>
      <c r="F56" s="649">
        <f aca="true" t="shared" si="11" ref="F56:F67">E56/$E$68</f>
        <v>0.03466420167639462</v>
      </c>
    </row>
    <row r="57" spans="2:6" ht="12">
      <c r="B57" s="309" t="s">
        <v>64</v>
      </c>
      <c r="C57" s="648">
        <f>'[3]Region'!H4</f>
        <v>6361</v>
      </c>
      <c r="D57" s="649">
        <f t="shared" si="10"/>
        <v>0.044209531355337325</v>
      </c>
      <c r="E57" s="650">
        <f>'[3]Region'!F4</f>
        <v>565513245.73</v>
      </c>
      <c r="F57" s="649">
        <f t="shared" si="11"/>
        <v>0.03745007316826976</v>
      </c>
    </row>
    <row r="58" spans="2:6" ht="12">
      <c r="B58" s="309" t="s">
        <v>65</v>
      </c>
      <c r="C58" s="648">
        <f>'[3]Region'!H5</f>
        <v>28037</v>
      </c>
      <c r="D58" s="649">
        <f t="shared" si="10"/>
        <v>0.19485971240521813</v>
      </c>
      <c r="E58" s="650">
        <f>'[3]Region'!F5</f>
        <v>3996803053.66</v>
      </c>
      <c r="F58" s="649">
        <f t="shared" si="11"/>
        <v>0.2646809211436134</v>
      </c>
    </row>
    <row r="59" spans="2:6" ht="12">
      <c r="B59" s="309" t="s">
        <v>66</v>
      </c>
      <c r="C59" s="648">
        <f>'[3]Region'!H6</f>
        <v>5468</v>
      </c>
      <c r="D59" s="649">
        <f t="shared" si="10"/>
        <v>0.03800309974076159</v>
      </c>
      <c r="E59" s="650">
        <f>'[3]Region'!F6</f>
        <v>398116743.73</v>
      </c>
      <c r="F59" s="649">
        <f t="shared" si="11"/>
        <v>0.026364548124696324</v>
      </c>
    </row>
    <row r="60" spans="2:6" ht="12">
      <c r="B60" s="309" t="s">
        <v>67</v>
      </c>
      <c r="C60" s="648">
        <f>'[3]Region'!H7</f>
        <v>17599</v>
      </c>
      <c r="D60" s="649">
        <f t="shared" si="10"/>
        <v>0.12231465843775846</v>
      </c>
      <c r="E60" s="650">
        <f>'[3]Region'!F7</f>
        <v>1449027180.66</v>
      </c>
      <c r="F60" s="649">
        <f t="shared" si="11"/>
        <v>0.09595915630318874</v>
      </c>
    </row>
    <row r="61" spans="2:6" ht="12">
      <c r="B61" s="309" t="s">
        <v>68</v>
      </c>
      <c r="C61" s="648">
        <f>'[3]Region'!H8</f>
        <v>31677</v>
      </c>
      <c r="D61" s="649">
        <f t="shared" si="10"/>
        <v>0.22015804507829279</v>
      </c>
      <c r="E61" s="650">
        <f>'[3]Region'!F8</f>
        <v>3830926427.94</v>
      </c>
      <c r="F61" s="649">
        <f t="shared" si="11"/>
        <v>0.25369604710746113</v>
      </c>
    </row>
    <row r="62" spans="2:6" ht="12">
      <c r="B62" s="309" t="s">
        <v>69</v>
      </c>
      <c r="C62" s="648">
        <f>'[3]Region'!H9</f>
        <v>12063</v>
      </c>
      <c r="D62" s="649">
        <f t="shared" si="10"/>
        <v>0.08383895248222514</v>
      </c>
      <c r="E62" s="650">
        <f>'[3]Region'!F9</f>
        <v>1293742553.43</v>
      </c>
      <c r="F62" s="649">
        <f t="shared" si="11"/>
        <v>0.08567571785929502</v>
      </c>
    </row>
    <row r="63" spans="2:6" ht="12">
      <c r="B63" s="309" t="s">
        <v>70</v>
      </c>
      <c r="C63" s="648">
        <f>'[3]Region'!H10</f>
        <v>8757</v>
      </c>
      <c r="D63" s="649">
        <f t="shared" si="10"/>
        <v>0.0608619503346469</v>
      </c>
      <c r="E63" s="650">
        <f>'[3]Region'!F10</f>
        <v>770274094.01</v>
      </c>
      <c r="F63" s="649">
        <f t="shared" si="11"/>
        <v>0.05100998322870389</v>
      </c>
    </row>
    <row r="64" spans="2:6" ht="12">
      <c r="B64" s="309" t="s">
        <v>71</v>
      </c>
      <c r="C64" s="648">
        <f>'[3]Region'!H11</f>
        <v>9570</v>
      </c>
      <c r="D64" s="649">
        <f t="shared" si="10"/>
        <v>0.06651237463772648</v>
      </c>
      <c r="E64" s="650">
        <f>'[3]Region'!F11</f>
        <v>752558795.81</v>
      </c>
      <c r="F64" s="649">
        <f t="shared" si="11"/>
        <v>0.049836820232439655</v>
      </c>
    </row>
    <row r="65" spans="2:6" ht="12">
      <c r="B65" s="309" t="s">
        <v>72</v>
      </c>
      <c r="C65" s="648">
        <f>'[3]Region'!H12</f>
        <v>8121</v>
      </c>
      <c r="D65" s="649">
        <f t="shared" si="10"/>
        <v>0.05644169220825254</v>
      </c>
      <c r="E65" s="650">
        <f>'[3]Region'!F12</f>
        <v>613044778.01</v>
      </c>
      <c r="F65" s="649">
        <f t="shared" si="11"/>
        <v>0.04059776135263433</v>
      </c>
    </row>
    <row r="66" spans="2:6" ht="12">
      <c r="B66" s="309" t="s">
        <v>73</v>
      </c>
      <c r="C66" s="648">
        <f>'[3]Region'!H13</f>
        <v>6349</v>
      </c>
      <c r="D66" s="649">
        <f t="shared" si="10"/>
        <v>0.0441261302586129</v>
      </c>
      <c r="E66" s="650">
        <f>'[3]Region'!F13</f>
        <v>500347957.7</v>
      </c>
      <c r="F66" s="649">
        <f t="shared" si="11"/>
        <v>0.033134621986211955</v>
      </c>
    </row>
    <row r="67" spans="2:6" ht="12.75" thickBot="1">
      <c r="B67" s="348" t="s">
        <v>74</v>
      </c>
      <c r="C67" s="648">
        <f>'[3]Region'!H14</f>
        <v>4415</v>
      </c>
      <c r="D67" s="649">
        <f t="shared" si="10"/>
        <v>0.030684653503193566</v>
      </c>
      <c r="E67" s="650">
        <f>'[3]Region'!F14</f>
        <v>406657557.96</v>
      </c>
      <c r="F67" s="649">
        <f t="shared" si="11"/>
        <v>0.026930147817091167</v>
      </c>
    </row>
    <row r="68" spans="2:6" ht="12.75" thickBot="1">
      <c r="B68" s="758" t="s">
        <v>22</v>
      </c>
      <c r="C68" s="651">
        <f>SUM(C56:C67)</f>
        <v>143883</v>
      </c>
      <c r="D68" s="588">
        <f>SUM(D56:D67)</f>
        <v>1</v>
      </c>
      <c r="E68" s="651">
        <f>SUM(E56:E67)</f>
        <v>15100457699.75</v>
      </c>
      <c r="F68" s="588">
        <f>SUM(F56:F67)</f>
        <v>1.0000000000000002</v>
      </c>
    </row>
  </sheetData>
  <sheetProtection/>
  <mergeCells count="11">
    <mergeCell ref="H2:I2"/>
    <mergeCell ref="H3:I3"/>
    <mergeCell ref="B14:F15"/>
    <mergeCell ref="B51:F52"/>
    <mergeCell ref="H17:I17"/>
    <mergeCell ref="H14:M15"/>
    <mergeCell ref="H18:I18"/>
    <mergeCell ref="H28:M28"/>
    <mergeCell ref="H30:I30"/>
    <mergeCell ref="H31:I31"/>
    <mergeCell ref="H42:M42"/>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June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1">
      <selection activeCell="D54" sqref="D54"/>
    </sheetView>
  </sheetViews>
  <sheetFormatPr defaultColWidth="9.140625" defaultRowHeight="12"/>
  <cols>
    <col min="1" max="1" width="51.7109375" style="102" customWidth="1"/>
    <col min="2" max="2" width="15.140625" style="102" bestFit="1" customWidth="1"/>
    <col min="3" max="3" width="17.421875" style="102" customWidth="1"/>
    <col min="4" max="4" width="17.7109375" style="102" bestFit="1" customWidth="1"/>
    <col min="5" max="5" width="16.140625" style="102" customWidth="1"/>
    <col min="6" max="6" width="15.57421875" style="102" customWidth="1"/>
    <col min="7" max="7" width="15.00390625" style="102" customWidth="1"/>
    <col min="8" max="8" width="16.421875" style="102" customWidth="1"/>
    <col min="9" max="9" width="15.140625" style="102" bestFit="1" customWidth="1"/>
    <col min="10" max="10" width="14.140625" style="102" customWidth="1"/>
    <col min="11" max="11" width="8.00390625" style="102" customWidth="1"/>
    <col min="12" max="12" width="14.421875" style="102" customWidth="1"/>
    <col min="13" max="13" width="15.421875" style="102" bestFit="1" customWidth="1"/>
    <col min="14" max="14" width="13.00390625" style="102" bestFit="1" customWidth="1"/>
    <col min="15" max="15" width="11.140625" style="102" customWidth="1"/>
    <col min="16" max="16" width="9.7109375" style="102" customWidth="1"/>
    <col min="17" max="17" width="10.00390625" style="102" customWidth="1"/>
    <col min="18" max="18" width="10.57421875" style="102" customWidth="1"/>
    <col min="19" max="16384" width="9.140625" style="102" customWidth="1"/>
  </cols>
  <sheetData>
    <row r="2" spans="1:18" ht="12.75" thickBot="1">
      <c r="A2" s="97" t="s">
        <v>114</v>
      </c>
      <c r="B2" s="98"/>
      <c r="C2" s="99"/>
      <c r="D2" s="100"/>
      <c r="E2" s="100"/>
      <c r="F2" s="100"/>
      <c r="G2" s="100"/>
      <c r="H2" s="100"/>
      <c r="I2" s="100"/>
      <c r="J2" s="100"/>
      <c r="K2" s="100"/>
      <c r="L2" s="100"/>
      <c r="M2" s="100"/>
      <c r="N2" s="100"/>
      <c r="O2" s="100"/>
      <c r="P2" s="100"/>
      <c r="Q2" s="101"/>
      <c r="R2" s="101"/>
    </row>
    <row r="3" spans="1:17" ht="12">
      <c r="A3" s="103"/>
      <c r="B3" s="104"/>
      <c r="C3" s="105"/>
      <c r="D3" s="106"/>
      <c r="E3" s="104"/>
      <c r="F3" s="106"/>
      <c r="G3" s="106"/>
      <c r="H3" s="106"/>
      <c r="I3" s="106"/>
      <c r="J3" s="106"/>
      <c r="K3" s="106"/>
      <c r="L3" s="106"/>
      <c r="M3" s="106"/>
      <c r="N3" s="106"/>
      <c r="O3" s="106"/>
      <c r="P3" s="106"/>
      <c r="Q3" s="106"/>
    </row>
    <row r="4" spans="1:17" ht="12">
      <c r="A4" s="107" t="s">
        <v>115</v>
      </c>
      <c r="B4" s="108">
        <v>40452</v>
      </c>
      <c r="C4" s="106"/>
      <c r="D4" s="103"/>
      <c r="E4" s="106"/>
      <c r="F4" s="106"/>
      <c r="G4" s="831" t="s">
        <v>142</v>
      </c>
      <c r="H4" s="831"/>
      <c r="I4" s="106"/>
      <c r="J4" s="106"/>
      <c r="K4" s="106"/>
      <c r="L4" s="106"/>
      <c r="M4" s="106"/>
      <c r="N4" s="106"/>
      <c r="O4" s="106"/>
      <c r="P4" s="106"/>
      <c r="Q4" s="106"/>
    </row>
    <row r="5" spans="1:17" ht="12.75" thickBot="1">
      <c r="A5" s="109"/>
      <c r="B5" s="109"/>
      <c r="C5" s="109"/>
      <c r="D5" s="103"/>
      <c r="E5" s="109"/>
      <c r="F5" s="109"/>
      <c r="G5" s="109"/>
      <c r="H5" s="109"/>
      <c r="I5" s="109"/>
      <c r="J5" s="109"/>
      <c r="K5" s="109"/>
      <c r="L5" s="109"/>
      <c r="M5" s="109"/>
      <c r="N5" s="109"/>
      <c r="O5" s="109"/>
      <c r="P5" s="109"/>
      <c r="Q5" s="109"/>
    </row>
    <row r="6" spans="1:18" ht="44.25" customHeight="1" thickBot="1">
      <c r="A6" s="110" t="s">
        <v>143</v>
      </c>
      <c r="B6" s="322" t="s">
        <v>116</v>
      </c>
      <c r="C6" s="110" t="s">
        <v>435</v>
      </c>
      <c r="D6" s="110" t="s">
        <v>436</v>
      </c>
      <c r="E6" s="322" t="s">
        <v>117</v>
      </c>
      <c r="F6" s="322" t="s">
        <v>118</v>
      </c>
      <c r="G6" s="322" t="s">
        <v>119</v>
      </c>
      <c r="H6" s="322" t="s">
        <v>120</v>
      </c>
      <c r="I6" s="322" t="s">
        <v>121</v>
      </c>
      <c r="J6" s="322" t="s">
        <v>122</v>
      </c>
      <c r="K6" s="322" t="s">
        <v>123</v>
      </c>
      <c r="L6" s="322" t="s">
        <v>124</v>
      </c>
      <c r="M6" s="322" t="s">
        <v>125</v>
      </c>
      <c r="N6" s="322" t="s">
        <v>126</v>
      </c>
      <c r="O6" s="322" t="s">
        <v>127</v>
      </c>
      <c r="P6" s="322" t="s">
        <v>128</v>
      </c>
      <c r="Q6" s="322" t="s">
        <v>129</v>
      </c>
      <c r="R6" s="322" t="s">
        <v>189</v>
      </c>
    </row>
    <row r="7" spans="1:18" ht="12">
      <c r="A7" s="111"/>
      <c r="B7" s="112"/>
      <c r="C7" s="113"/>
      <c r="D7" s="112"/>
      <c r="E7" s="112"/>
      <c r="F7" s="113"/>
      <c r="G7" s="114"/>
      <c r="H7" s="115"/>
      <c r="I7" s="116"/>
      <c r="J7" s="117"/>
      <c r="K7" s="118"/>
      <c r="L7" s="119"/>
      <c r="M7" s="120"/>
      <c r="N7" s="119"/>
      <c r="O7" s="121"/>
      <c r="P7" s="122"/>
      <c r="Q7" s="123"/>
      <c r="R7" s="124"/>
    </row>
    <row r="8" spans="1:18" ht="12">
      <c r="A8" s="203" t="s">
        <v>130</v>
      </c>
      <c r="B8" s="126" t="s">
        <v>229</v>
      </c>
      <c r="C8" s="127" t="s">
        <v>131</v>
      </c>
      <c r="D8" s="126" t="s">
        <v>131</v>
      </c>
      <c r="E8" s="126" t="s">
        <v>139</v>
      </c>
      <c r="F8" s="127" t="s">
        <v>219</v>
      </c>
      <c r="G8" s="128">
        <v>2125000000</v>
      </c>
      <c r="H8" s="129">
        <v>-2125000000</v>
      </c>
      <c r="I8" s="128">
        <f>SUM(G8:H8)</f>
        <v>0</v>
      </c>
      <c r="J8" s="130" t="s">
        <v>140</v>
      </c>
      <c r="K8" s="131">
        <v>0.0125</v>
      </c>
      <c r="L8" s="136" t="s">
        <v>406</v>
      </c>
      <c r="M8" s="136" t="s">
        <v>406</v>
      </c>
      <c r="N8" s="137" t="s">
        <v>406</v>
      </c>
      <c r="O8" s="138" t="s">
        <v>406</v>
      </c>
      <c r="P8" s="132">
        <v>42339</v>
      </c>
      <c r="Q8" s="133">
        <v>56584</v>
      </c>
      <c r="R8" s="134" t="s">
        <v>190</v>
      </c>
    </row>
    <row r="9" spans="1:18" ht="12">
      <c r="A9" s="203" t="s">
        <v>133</v>
      </c>
      <c r="B9" s="126" t="s">
        <v>230</v>
      </c>
      <c r="C9" s="127" t="s">
        <v>131</v>
      </c>
      <c r="D9" s="126" t="s">
        <v>131</v>
      </c>
      <c r="E9" s="126" t="s">
        <v>139</v>
      </c>
      <c r="F9" s="127" t="s">
        <v>219</v>
      </c>
      <c r="G9" s="128">
        <v>2125000000</v>
      </c>
      <c r="H9" s="129">
        <v>-2125000000</v>
      </c>
      <c r="I9" s="128">
        <v>0</v>
      </c>
      <c r="J9" s="130" t="s">
        <v>140</v>
      </c>
      <c r="K9" s="131">
        <v>0.0125</v>
      </c>
      <c r="L9" s="136" t="s">
        <v>406</v>
      </c>
      <c r="M9" s="136" t="s">
        <v>406</v>
      </c>
      <c r="N9" s="137" t="s">
        <v>406</v>
      </c>
      <c r="O9" s="138" t="s">
        <v>406</v>
      </c>
      <c r="P9" s="132">
        <v>42339</v>
      </c>
      <c r="Q9" s="133">
        <v>56584</v>
      </c>
      <c r="R9" s="134" t="s">
        <v>190</v>
      </c>
    </row>
    <row r="10" spans="1:18" ht="12">
      <c r="A10" s="203" t="s">
        <v>135</v>
      </c>
      <c r="B10" s="126" t="s">
        <v>231</v>
      </c>
      <c r="C10" s="127" t="s">
        <v>131</v>
      </c>
      <c r="D10" s="126" t="s">
        <v>131</v>
      </c>
      <c r="E10" s="126" t="s">
        <v>139</v>
      </c>
      <c r="F10" s="127" t="s">
        <v>219</v>
      </c>
      <c r="G10" s="128">
        <v>2125000000</v>
      </c>
      <c r="H10" s="129">
        <v>-2125000000</v>
      </c>
      <c r="I10" s="128">
        <f aca="true" t="shared" si="0" ref="I10:I17">SUM(G10:H10)</f>
        <v>0</v>
      </c>
      <c r="J10" s="130" t="s">
        <v>140</v>
      </c>
      <c r="K10" s="131">
        <v>0.0125</v>
      </c>
      <c r="L10" s="136" t="s">
        <v>406</v>
      </c>
      <c r="M10" s="136" t="s">
        <v>406</v>
      </c>
      <c r="N10" s="137" t="s">
        <v>406</v>
      </c>
      <c r="O10" s="138" t="s">
        <v>406</v>
      </c>
      <c r="P10" s="132">
        <v>42339</v>
      </c>
      <c r="Q10" s="133">
        <v>56584</v>
      </c>
      <c r="R10" s="134" t="s">
        <v>190</v>
      </c>
    </row>
    <row r="11" spans="1:18" ht="12">
      <c r="A11" s="203" t="s">
        <v>138</v>
      </c>
      <c r="B11" s="126" t="s">
        <v>232</v>
      </c>
      <c r="C11" s="127" t="s">
        <v>131</v>
      </c>
      <c r="D11" s="126" t="s">
        <v>131</v>
      </c>
      <c r="E11" s="126" t="s">
        <v>139</v>
      </c>
      <c r="F11" s="127" t="s">
        <v>219</v>
      </c>
      <c r="G11" s="128">
        <v>2125000000</v>
      </c>
      <c r="H11" s="129">
        <v>-1170000000</v>
      </c>
      <c r="I11" s="128">
        <f t="shared" si="0"/>
        <v>955000000</v>
      </c>
      <c r="J11" s="130" t="s">
        <v>140</v>
      </c>
      <c r="K11" s="131">
        <v>0.0125</v>
      </c>
      <c r="L11" s="135">
        <f>(VLOOKUP(J11,'[3]Rates'!$A$2:$B$5,2,FALSE)+K11)</f>
        <v>0.023151900000000003</v>
      </c>
      <c r="M11" s="367" t="s">
        <v>519</v>
      </c>
      <c r="N11" s="368">
        <v>41171</v>
      </c>
      <c r="O11" s="138">
        <v>12265749.760274</v>
      </c>
      <c r="P11" s="132">
        <v>42339</v>
      </c>
      <c r="Q11" s="133">
        <v>56584</v>
      </c>
      <c r="R11" s="134" t="s">
        <v>190</v>
      </c>
    </row>
    <row r="12" spans="1:18" ht="12">
      <c r="A12" s="203" t="s">
        <v>141</v>
      </c>
      <c r="B12" s="126" t="s">
        <v>233</v>
      </c>
      <c r="C12" s="127" t="s">
        <v>131</v>
      </c>
      <c r="D12" s="126" t="s">
        <v>131</v>
      </c>
      <c r="E12" s="126" t="s">
        <v>139</v>
      </c>
      <c r="F12" s="127" t="s">
        <v>219</v>
      </c>
      <c r="G12" s="128">
        <v>400000000</v>
      </c>
      <c r="H12" s="129">
        <v>0</v>
      </c>
      <c r="I12" s="128">
        <f t="shared" si="0"/>
        <v>400000000</v>
      </c>
      <c r="J12" s="130" t="s">
        <v>140</v>
      </c>
      <c r="K12" s="131">
        <v>0.0125</v>
      </c>
      <c r="L12" s="135">
        <f>(VLOOKUP(J12,'[3]Rates'!$A$2:$B$5,2,FALSE)+K12)</f>
        <v>0.023151900000000003</v>
      </c>
      <c r="M12" s="367" t="s">
        <v>519</v>
      </c>
      <c r="N12" s="368">
        <v>41171</v>
      </c>
      <c r="O12" s="138">
        <v>2308847.013699</v>
      </c>
      <c r="P12" s="132">
        <v>42339</v>
      </c>
      <c r="Q12" s="133">
        <v>56584</v>
      </c>
      <c r="R12" s="134" t="s">
        <v>191</v>
      </c>
    </row>
    <row r="13" spans="1:18" ht="12">
      <c r="A13" s="203" t="s">
        <v>149</v>
      </c>
      <c r="B13" s="126" t="s">
        <v>234</v>
      </c>
      <c r="C13" s="127" t="s">
        <v>131</v>
      </c>
      <c r="D13" s="126" t="s">
        <v>131</v>
      </c>
      <c r="E13" s="126" t="s">
        <v>139</v>
      </c>
      <c r="F13" s="127" t="s">
        <v>219</v>
      </c>
      <c r="G13" s="128">
        <v>2500000000</v>
      </c>
      <c r="H13" s="129">
        <f>-1892749150.43699-607250849.566914</f>
        <v>-2500000000.003904</v>
      </c>
      <c r="I13" s="128">
        <v>0</v>
      </c>
      <c r="J13" s="130" t="s">
        <v>140</v>
      </c>
      <c r="K13" s="131">
        <v>0.0125</v>
      </c>
      <c r="L13" s="136" t="s">
        <v>406</v>
      </c>
      <c r="M13" s="136" t="s">
        <v>406</v>
      </c>
      <c r="N13" s="137" t="s">
        <v>406</v>
      </c>
      <c r="O13" s="138" t="s">
        <v>406</v>
      </c>
      <c r="P13" s="132">
        <v>42339</v>
      </c>
      <c r="Q13" s="133">
        <v>56584</v>
      </c>
      <c r="R13" s="134" t="s">
        <v>190</v>
      </c>
    </row>
    <row r="14" spans="1:18" ht="12">
      <c r="A14" s="203" t="s">
        <v>150</v>
      </c>
      <c r="B14" s="126" t="s">
        <v>235</v>
      </c>
      <c r="C14" s="127" t="s">
        <v>131</v>
      </c>
      <c r="D14" s="126" t="s">
        <v>131</v>
      </c>
      <c r="E14" s="126" t="s">
        <v>139</v>
      </c>
      <c r="F14" s="127" t="s">
        <v>219</v>
      </c>
      <c r="G14" s="128">
        <v>2500000000</v>
      </c>
      <c r="H14" s="129">
        <f>-1892749150.43699-607250849.566914</f>
        <v>-2500000000.003904</v>
      </c>
      <c r="I14" s="128">
        <v>0</v>
      </c>
      <c r="J14" s="130" t="s">
        <v>140</v>
      </c>
      <c r="K14" s="131">
        <v>0.0125</v>
      </c>
      <c r="L14" s="136" t="s">
        <v>406</v>
      </c>
      <c r="M14" s="136" t="s">
        <v>406</v>
      </c>
      <c r="N14" s="137" t="s">
        <v>406</v>
      </c>
      <c r="O14" s="138" t="s">
        <v>406</v>
      </c>
      <c r="P14" s="132">
        <v>42339</v>
      </c>
      <c r="Q14" s="133">
        <v>56584</v>
      </c>
      <c r="R14" s="134" t="s">
        <v>190</v>
      </c>
    </row>
    <row r="15" spans="1:18" ht="12">
      <c r="A15" s="203" t="s">
        <v>236</v>
      </c>
      <c r="B15" s="126" t="s">
        <v>237</v>
      </c>
      <c r="C15" s="127" t="s">
        <v>131</v>
      </c>
      <c r="D15" s="126" t="s">
        <v>131</v>
      </c>
      <c r="E15" s="126" t="s">
        <v>139</v>
      </c>
      <c r="F15" s="127" t="s">
        <v>219</v>
      </c>
      <c r="G15" s="128">
        <v>2500000000</v>
      </c>
      <c r="H15" s="129">
        <f>-1892749150.43699-607250849.566914</f>
        <v>-2500000000.003904</v>
      </c>
      <c r="I15" s="128">
        <v>0</v>
      </c>
      <c r="J15" s="130" t="s">
        <v>140</v>
      </c>
      <c r="K15" s="131">
        <v>0.0125</v>
      </c>
      <c r="L15" s="136" t="s">
        <v>406</v>
      </c>
      <c r="M15" s="136" t="s">
        <v>406</v>
      </c>
      <c r="N15" s="137" t="s">
        <v>406</v>
      </c>
      <c r="O15" s="138" t="s">
        <v>406</v>
      </c>
      <c r="P15" s="132">
        <v>42339</v>
      </c>
      <c r="Q15" s="133">
        <v>56584</v>
      </c>
      <c r="R15" s="134" t="s">
        <v>190</v>
      </c>
    </row>
    <row r="16" spans="1:18" ht="12">
      <c r="A16" s="203" t="s">
        <v>238</v>
      </c>
      <c r="B16" s="126" t="s">
        <v>239</v>
      </c>
      <c r="C16" s="127" t="s">
        <v>131</v>
      </c>
      <c r="D16" s="126" t="s">
        <v>131</v>
      </c>
      <c r="E16" s="126" t="s">
        <v>139</v>
      </c>
      <c r="F16" s="127" t="s">
        <v>219</v>
      </c>
      <c r="G16" s="128">
        <v>2500000000</v>
      </c>
      <c r="H16" s="129">
        <v>-1913000000</v>
      </c>
      <c r="I16" s="128">
        <f t="shared" si="0"/>
        <v>587000000</v>
      </c>
      <c r="J16" s="130" t="s">
        <v>140</v>
      </c>
      <c r="K16" s="131">
        <v>0.0125</v>
      </c>
      <c r="L16" s="135">
        <f>(VLOOKUP(J16,'[3]Rates'!$A$2:$B$5,2,FALSE)+K16)</f>
        <v>0.023151900000000003</v>
      </c>
      <c r="M16" s="367" t="s">
        <v>519</v>
      </c>
      <c r="N16" s="368">
        <v>41171</v>
      </c>
      <c r="O16" s="138">
        <v>14430293.835617</v>
      </c>
      <c r="P16" s="132">
        <v>42339</v>
      </c>
      <c r="Q16" s="133">
        <v>56584</v>
      </c>
      <c r="R16" s="134" t="s">
        <v>190</v>
      </c>
    </row>
    <row r="17" spans="1:18" ht="12">
      <c r="A17" s="203" t="s">
        <v>240</v>
      </c>
      <c r="B17" s="126" t="s">
        <v>241</v>
      </c>
      <c r="C17" s="127" t="s">
        <v>131</v>
      </c>
      <c r="D17" s="126" t="s">
        <v>131</v>
      </c>
      <c r="E17" s="126" t="s">
        <v>139</v>
      </c>
      <c r="F17" s="127" t="s">
        <v>219</v>
      </c>
      <c r="G17" s="128">
        <v>1549000000</v>
      </c>
      <c r="H17" s="129">
        <v>-1156000000</v>
      </c>
      <c r="I17" s="128">
        <f t="shared" si="0"/>
        <v>393000000</v>
      </c>
      <c r="J17" s="130" t="s">
        <v>140</v>
      </c>
      <c r="K17" s="131">
        <v>0.0125</v>
      </c>
      <c r="L17" s="135">
        <f>(VLOOKUP(J17,'[3]Rates'!$A$2:$B$5,2,FALSE)+K17)</f>
        <v>0.023151900000000003</v>
      </c>
      <c r="M17" s="367" t="s">
        <v>519</v>
      </c>
      <c r="N17" s="368">
        <v>41171</v>
      </c>
      <c r="O17" s="138">
        <v>8941010.060548</v>
      </c>
      <c r="P17" s="132">
        <v>42339</v>
      </c>
      <c r="Q17" s="133">
        <v>56584</v>
      </c>
      <c r="R17" s="134" t="s">
        <v>191</v>
      </c>
    </row>
    <row r="18" spans="1:18" ht="12">
      <c r="A18" s="203" t="s">
        <v>242</v>
      </c>
      <c r="B18" s="126" t="s">
        <v>243</v>
      </c>
      <c r="C18" s="127" t="s">
        <v>244</v>
      </c>
      <c r="D18" s="126" t="s">
        <v>244</v>
      </c>
      <c r="E18" s="126" t="s">
        <v>139</v>
      </c>
      <c r="F18" s="127" t="s">
        <v>219</v>
      </c>
      <c r="G18" s="128">
        <v>1385715000</v>
      </c>
      <c r="H18" s="129">
        <v>-1142714790.22</v>
      </c>
      <c r="I18" s="128">
        <f>SUM(G18:H18)</f>
        <v>243000209.77999997</v>
      </c>
      <c r="J18" s="130" t="s">
        <v>140</v>
      </c>
      <c r="K18" s="131">
        <v>0.009</v>
      </c>
      <c r="L18" s="135">
        <f>(VLOOKUP(J18,'[3]Rates'!$A$2:$B$5,2,FALSE)+K18)</f>
        <v>0.0196519</v>
      </c>
      <c r="M18" s="367" t="s">
        <v>519</v>
      </c>
      <c r="N18" s="368">
        <v>41171</v>
      </c>
      <c r="O18" s="138">
        <v>885740.745452</v>
      </c>
      <c r="P18" s="132">
        <v>42339</v>
      </c>
      <c r="Q18" s="133">
        <v>56584</v>
      </c>
      <c r="R18" s="134" t="s">
        <v>191</v>
      </c>
    </row>
    <row r="19" spans="1:18" ht="12">
      <c r="A19" s="203" t="s">
        <v>245</v>
      </c>
      <c r="B19" s="126" t="s">
        <v>246</v>
      </c>
      <c r="C19" s="127" t="s">
        <v>244</v>
      </c>
      <c r="D19" s="126" t="s">
        <v>244</v>
      </c>
      <c r="E19" s="126" t="s">
        <v>139</v>
      </c>
      <c r="F19" s="127" t="s">
        <v>219</v>
      </c>
      <c r="G19" s="128">
        <v>1742774000</v>
      </c>
      <c r="H19" s="129">
        <v>-1441773985.66</v>
      </c>
      <c r="I19" s="128">
        <f>SUM(G19:H19)</f>
        <v>301000014.3399999</v>
      </c>
      <c r="J19" s="130" t="s">
        <v>140</v>
      </c>
      <c r="K19" s="131">
        <v>0.009</v>
      </c>
      <c r="L19" s="135">
        <f>(VLOOKUP(J19,'[3]Rates'!$A$2:$B$5,2,FALSE)+K19)</f>
        <v>0.0196519</v>
      </c>
      <c r="M19" s="367" t="s">
        <v>519</v>
      </c>
      <c r="N19" s="368">
        <v>41171</v>
      </c>
      <c r="O19" s="138">
        <v>1113826.619343</v>
      </c>
      <c r="P19" s="132">
        <v>42339</v>
      </c>
      <c r="Q19" s="133">
        <v>56584</v>
      </c>
      <c r="R19" s="134" t="s">
        <v>191</v>
      </c>
    </row>
    <row r="20" spans="1:18" ht="12.75" thickBot="1">
      <c r="A20" s="139"/>
      <c r="B20" s="140"/>
      <c r="C20" s="141"/>
      <c r="D20" s="140"/>
      <c r="E20" s="140"/>
      <c r="F20" s="141"/>
      <c r="G20" s="140"/>
      <c r="H20" s="141"/>
      <c r="I20" s="140"/>
      <c r="J20" s="141"/>
      <c r="K20" s="140"/>
      <c r="L20" s="141"/>
      <c r="M20" s="140"/>
      <c r="N20" s="141"/>
      <c r="O20" s="142"/>
      <c r="P20" s="141"/>
      <c r="Q20" s="140"/>
      <c r="R20" s="143"/>
    </row>
    <row r="21" spans="1:17" ht="12">
      <c r="A21" s="107" t="s">
        <v>192</v>
      </c>
      <c r="B21" s="106"/>
      <c r="C21" s="106"/>
      <c r="D21" s="106"/>
      <c r="E21" s="106"/>
      <c r="F21" s="144"/>
      <c r="G21" s="127"/>
      <c r="H21" s="127"/>
      <c r="I21" s="127"/>
      <c r="J21" s="127"/>
      <c r="K21" s="127"/>
      <c r="L21" s="145"/>
      <c r="M21" s="145"/>
      <c r="N21" s="146"/>
      <c r="O21" s="147"/>
      <c r="P21" s="106"/>
      <c r="Q21" s="148"/>
    </row>
    <row r="22" spans="1:17" ht="12.75" thickBot="1">
      <c r="A22" s="103"/>
      <c r="B22" s="127"/>
      <c r="C22" s="127"/>
      <c r="D22" s="127"/>
      <c r="E22" s="127"/>
      <c r="F22" s="149"/>
      <c r="G22" s="150"/>
      <c r="H22" s="151"/>
      <c r="I22" s="151"/>
      <c r="J22" s="152"/>
      <c r="K22" s="46"/>
      <c r="L22" s="153"/>
      <c r="M22" s="154"/>
      <c r="N22" s="155"/>
      <c r="O22" s="132"/>
      <c r="P22" s="156"/>
      <c r="Q22" s="157"/>
    </row>
    <row r="23" spans="1:17" ht="12" customHeight="1">
      <c r="A23" s="158" t="s">
        <v>247</v>
      </c>
      <c r="B23" s="322" t="s">
        <v>22</v>
      </c>
      <c r="C23" s="159" t="s">
        <v>151</v>
      </c>
      <c r="D23" s="322" t="s">
        <v>152</v>
      </c>
      <c r="E23" s="160" t="s">
        <v>153</v>
      </c>
      <c r="F23" s="149"/>
      <c r="G23" s="150"/>
      <c r="H23" s="151"/>
      <c r="I23" s="151"/>
      <c r="J23" s="152"/>
      <c r="K23" s="46"/>
      <c r="L23" s="153"/>
      <c r="M23" s="154"/>
      <c r="N23" s="155"/>
      <c r="O23" s="132"/>
      <c r="P23" s="156"/>
      <c r="Q23" s="157"/>
    </row>
    <row r="24" spans="1:17" ht="24.75" customHeight="1" thickBot="1">
      <c r="A24" s="161"/>
      <c r="B24" s="323" t="s">
        <v>18</v>
      </c>
      <c r="C24" s="162"/>
      <c r="D24" s="323" t="s">
        <v>154</v>
      </c>
      <c r="E24" s="163" t="s">
        <v>155</v>
      </c>
      <c r="F24" s="149"/>
      <c r="G24" s="150"/>
      <c r="H24" s="151"/>
      <c r="I24" s="151"/>
      <c r="J24" s="152"/>
      <c r="K24" s="46"/>
      <c r="L24" s="153"/>
      <c r="M24" s="154"/>
      <c r="N24" s="155"/>
      <c r="O24" s="132"/>
      <c r="P24" s="156"/>
      <c r="Q24" s="157"/>
    </row>
    <row r="25" spans="1:17" ht="12">
      <c r="A25" s="125"/>
      <c r="B25" s="126"/>
      <c r="C25" s="127"/>
      <c r="D25" s="126"/>
      <c r="E25" s="164"/>
      <c r="F25" s="149"/>
      <c r="G25" s="150"/>
      <c r="H25" s="151"/>
      <c r="I25" s="151"/>
      <c r="J25" s="152"/>
      <c r="K25" s="46"/>
      <c r="L25" s="153"/>
      <c r="M25" s="154"/>
      <c r="N25" s="155"/>
      <c r="O25" s="132"/>
      <c r="P25" s="156"/>
      <c r="Q25" s="157"/>
    </row>
    <row r="26" spans="1:17" ht="12">
      <c r="A26" s="125" t="s">
        <v>220</v>
      </c>
      <c r="B26" s="138">
        <f>I8</f>
        <v>0</v>
      </c>
      <c r="C26" s="363" t="s">
        <v>406</v>
      </c>
      <c r="D26" s="364" t="s">
        <v>406</v>
      </c>
      <c r="E26" s="365" t="s">
        <v>406</v>
      </c>
      <c r="F26" s="168"/>
      <c r="G26" s="150"/>
      <c r="H26" s="150"/>
      <c r="I26" s="150"/>
      <c r="J26" s="150"/>
      <c r="K26" s="46"/>
      <c r="L26" s="153"/>
      <c r="M26" s="154"/>
      <c r="N26" s="154"/>
      <c r="O26" s="150"/>
      <c r="P26" s="156"/>
      <c r="Q26" s="156"/>
    </row>
    <row r="27" spans="1:17" ht="12">
      <c r="A27" s="125" t="s">
        <v>221</v>
      </c>
      <c r="B27" s="138">
        <f>I9</f>
        <v>0</v>
      </c>
      <c r="C27" s="363" t="s">
        <v>406</v>
      </c>
      <c r="D27" s="364" t="s">
        <v>406</v>
      </c>
      <c r="E27" s="365" t="s">
        <v>406</v>
      </c>
      <c r="F27" s="144"/>
      <c r="G27" s="150"/>
      <c r="H27" s="150"/>
      <c r="I27" s="150"/>
      <c r="J27" s="150"/>
      <c r="K27" s="46"/>
      <c r="L27" s="153"/>
      <c r="M27" s="154"/>
      <c r="N27" s="154"/>
      <c r="O27" s="150"/>
      <c r="P27" s="156"/>
      <c r="Q27" s="156"/>
    </row>
    <row r="28" spans="1:17" ht="12">
      <c r="A28" s="125" t="s">
        <v>222</v>
      </c>
      <c r="B28" s="138">
        <f aca="true" t="shared" si="1" ref="B28:B37">I10</f>
        <v>0</v>
      </c>
      <c r="C28" s="363" t="s">
        <v>406</v>
      </c>
      <c r="D28" s="364" t="s">
        <v>406</v>
      </c>
      <c r="E28" s="365" t="s">
        <v>406</v>
      </c>
      <c r="F28" s="144"/>
      <c r="G28" s="150"/>
      <c r="H28" s="150"/>
      <c r="I28" s="150"/>
      <c r="J28" s="150"/>
      <c r="K28" s="46"/>
      <c r="L28" s="153"/>
      <c r="M28" s="154"/>
      <c r="N28" s="154"/>
      <c r="O28" s="150"/>
      <c r="P28" s="156"/>
      <c r="Q28" s="156"/>
    </row>
    <row r="29" spans="1:17" ht="12">
      <c r="A29" s="125" t="s">
        <v>223</v>
      </c>
      <c r="B29" s="138">
        <f t="shared" si="1"/>
        <v>955000000</v>
      </c>
      <c r="C29" s="165">
        <f aca="true" t="shared" si="2" ref="C29:C37">B29/$B$39</f>
        <v>0.33171237431629824</v>
      </c>
      <c r="D29" s="166">
        <f>($B$36+$B$37)/$B$39</f>
        <v>0.18895456122664245</v>
      </c>
      <c r="E29" s="167" t="e">
        <f aca="true" t="shared" si="3" ref="E29:E35">D29+$C$42</f>
        <v>#VALUE!</v>
      </c>
      <c r="F29" s="168"/>
      <c r="G29" s="127"/>
      <c r="H29" s="127"/>
      <c r="I29" s="127"/>
      <c r="J29" s="127"/>
      <c r="K29" s="127"/>
      <c r="L29" s="127"/>
      <c r="M29" s="127"/>
      <c r="N29" s="127"/>
      <c r="O29" s="127"/>
      <c r="P29" s="127"/>
      <c r="Q29" s="127"/>
    </row>
    <row r="30" spans="1:17" ht="12">
      <c r="A30" s="125" t="s">
        <v>224</v>
      </c>
      <c r="B30" s="138">
        <f t="shared" si="1"/>
        <v>400000000</v>
      </c>
      <c r="C30" s="165">
        <f t="shared" si="2"/>
        <v>0.13893712013248094</v>
      </c>
      <c r="D30" s="166">
        <f aca="true" t="shared" si="4" ref="D30:D35">($B$36+$B$37)/$B$39</f>
        <v>0.18895456122664245</v>
      </c>
      <c r="E30" s="167" t="e">
        <f t="shared" si="3"/>
        <v>#VALUE!</v>
      </c>
      <c r="F30" s="144"/>
      <c r="G30" s="127"/>
      <c r="H30" s="127"/>
      <c r="I30" s="127"/>
      <c r="J30" s="127"/>
      <c r="K30" s="127"/>
      <c r="L30" s="127"/>
      <c r="M30" s="127"/>
      <c r="N30" s="127"/>
      <c r="O30" s="127"/>
      <c r="P30" s="127"/>
      <c r="Q30" s="127"/>
    </row>
    <row r="31" spans="1:17" ht="12">
      <c r="A31" s="125" t="s">
        <v>225</v>
      </c>
      <c r="B31" s="138">
        <f t="shared" si="1"/>
        <v>0</v>
      </c>
      <c r="C31" s="363" t="s">
        <v>406</v>
      </c>
      <c r="D31" s="364" t="s">
        <v>406</v>
      </c>
      <c r="E31" s="365" t="s">
        <v>406</v>
      </c>
      <c r="F31" s="144"/>
      <c r="G31" s="127"/>
      <c r="H31" s="127"/>
      <c r="I31" s="127"/>
      <c r="J31" s="127"/>
      <c r="K31" s="127"/>
      <c r="L31" s="127"/>
      <c r="M31" s="127"/>
      <c r="N31" s="127"/>
      <c r="O31" s="127"/>
      <c r="P31" s="127"/>
      <c r="Q31" s="127"/>
    </row>
    <row r="32" spans="1:17" ht="12">
      <c r="A32" s="125" t="s">
        <v>226</v>
      </c>
      <c r="B32" s="138">
        <f t="shared" si="1"/>
        <v>0</v>
      </c>
      <c r="C32" s="363" t="s">
        <v>406</v>
      </c>
      <c r="D32" s="364" t="s">
        <v>406</v>
      </c>
      <c r="E32" s="365" t="s">
        <v>406</v>
      </c>
      <c r="F32" s="144"/>
      <c r="G32" s="106"/>
      <c r="H32" s="106"/>
      <c r="I32" s="106"/>
      <c r="J32" s="106"/>
      <c r="K32" s="106"/>
      <c r="L32" s="106"/>
      <c r="M32" s="106"/>
      <c r="N32" s="106"/>
      <c r="O32" s="106"/>
      <c r="P32" s="106"/>
      <c r="Q32" s="106"/>
    </row>
    <row r="33" spans="1:17" ht="12">
      <c r="A33" s="125" t="s">
        <v>248</v>
      </c>
      <c r="B33" s="138">
        <f t="shared" si="1"/>
        <v>0</v>
      </c>
      <c r="C33" s="363" t="s">
        <v>406</v>
      </c>
      <c r="D33" s="364" t="s">
        <v>406</v>
      </c>
      <c r="E33" s="365" t="s">
        <v>406</v>
      </c>
      <c r="F33" s="144"/>
      <c r="G33" s="106"/>
      <c r="H33" s="106"/>
      <c r="I33" s="106"/>
      <c r="J33" s="106"/>
      <c r="K33" s="106"/>
      <c r="L33" s="106"/>
      <c r="M33" s="106"/>
      <c r="N33" s="106"/>
      <c r="O33" s="106"/>
      <c r="P33" s="106"/>
      <c r="Q33" s="106"/>
    </row>
    <row r="34" spans="1:17" ht="12">
      <c r="A34" s="125" t="s">
        <v>249</v>
      </c>
      <c r="B34" s="138">
        <f t="shared" si="1"/>
        <v>587000000</v>
      </c>
      <c r="C34" s="165">
        <f t="shared" si="2"/>
        <v>0.2038902237944158</v>
      </c>
      <c r="D34" s="166">
        <f t="shared" si="4"/>
        <v>0.18895456122664245</v>
      </c>
      <c r="E34" s="167" t="e">
        <f t="shared" si="3"/>
        <v>#VALUE!</v>
      </c>
      <c r="F34" s="144"/>
      <c r="G34" s="106"/>
      <c r="H34" s="106"/>
      <c r="I34" s="106"/>
      <c r="J34" s="106"/>
      <c r="K34" s="106"/>
      <c r="L34" s="106"/>
      <c r="M34" s="106"/>
      <c r="N34" s="106"/>
      <c r="O34" s="106"/>
      <c r="P34" s="106"/>
      <c r="Q34" s="106"/>
    </row>
    <row r="35" spans="1:17" ht="12">
      <c r="A35" s="125" t="s">
        <v>250</v>
      </c>
      <c r="B35" s="138">
        <f t="shared" si="1"/>
        <v>393000000</v>
      </c>
      <c r="C35" s="165">
        <f t="shared" si="2"/>
        <v>0.13650572053016252</v>
      </c>
      <c r="D35" s="166">
        <f t="shared" si="4"/>
        <v>0.18895456122664245</v>
      </c>
      <c r="E35" s="167" t="e">
        <f t="shared" si="3"/>
        <v>#VALUE!</v>
      </c>
      <c r="F35" s="144"/>
      <c r="G35" s="106"/>
      <c r="H35" s="106"/>
      <c r="I35" s="106"/>
      <c r="J35" s="106"/>
      <c r="K35" s="106"/>
      <c r="L35" s="106"/>
      <c r="M35" s="106"/>
      <c r="N35" s="106"/>
      <c r="O35" s="106"/>
      <c r="P35" s="106"/>
      <c r="Q35" s="106"/>
    </row>
    <row r="36" spans="1:17" ht="12">
      <c r="A36" s="125" t="s">
        <v>251</v>
      </c>
      <c r="B36" s="138">
        <f t="shared" si="1"/>
        <v>243000209.77999997</v>
      </c>
      <c r="C36" s="165">
        <f t="shared" si="2"/>
        <v>0.08440437334605481</v>
      </c>
      <c r="D36" s="166">
        <v>0</v>
      </c>
      <c r="E36" s="167">
        <v>0</v>
      </c>
      <c r="F36" s="144"/>
      <c r="G36" s="106"/>
      <c r="H36" s="106"/>
      <c r="I36" s="106"/>
      <c r="J36" s="106"/>
      <c r="K36" s="106"/>
      <c r="L36" s="106"/>
      <c r="M36" s="106"/>
      <c r="N36" s="106"/>
      <c r="O36" s="106"/>
      <c r="P36" s="106"/>
      <c r="Q36" s="106"/>
    </row>
    <row r="37" spans="1:17" ht="12">
      <c r="A37" s="125" t="s">
        <v>252</v>
      </c>
      <c r="B37" s="138">
        <f t="shared" si="1"/>
        <v>301000014.3399999</v>
      </c>
      <c r="C37" s="165">
        <f t="shared" si="2"/>
        <v>0.10455018788058765</v>
      </c>
      <c r="D37" s="166">
        <v>0</v>
      </c>
      <c r="E37" s="167">
        <v>0</v>
      </c>
      <c r="F37" s="144"/>
      <c r="G37" s="106"/>
      <c r="H37" s="106"/>
      <c r="I37" s="106"/>
      <c r="J37" s="106"/>
      <c r="K37" s="106"/>
      <c r="L37" s="106"/>
      <c r="M37" s="106"/>
      <c r="N37" s="106"/>
      <c r="O37" s="106"/>
      <c r="P37" s="106"/>
      <c r="Q37" s="106"/>
    </row>
    <row r="38" spans="1:17" ht="12.75" thickBot="1">
      <c r="A38" s="125"/>
      <c r="B38" s="169"/>
      <c r="C38" s="170"/>
      <c r="D38" s="171"/>
      <c r="E38" s="172"/>
      <c r="F38" s="173"/>
      <c r="G38" s="174"/>
      <c r="H38" s="174"/>
      <c r="I38" s="174"/>
      <c r="J38" s="174"/>
      <c r="K38" s="174"/>
      <c r="L38" s="174"/>
      <c r="M38" s="174"/>
      <c r="N38" s="174"/>
      <c r="O38" s="174"/>
      <c r="P38" s="174"/>
      <c r="Q38" s="174"/>
    </row>
    <row r="39" spans="1:17" ht="12">
      <c r="A39" s="125"/>
      <c r="B39" s="175">
        <f>SUM(B26:B37)</f>
        <v>2879000224.12</v>
      </c>
      <c r="C39" s="176">
        <f>SUM(C26:C37)</f>
        <v>0.9999999999999999</v>
      </c>
      <c r="D39" s="177"/>
      <c r="E39" s="178"/>
      <c r="F39" s="168"/>
      <c r="G39" s="127"/>
      <c r="H39" s="127"/>
      <c r="I39" s="127"/>
      <c r="J39" s="127"/>
      <c r="K39" s="127"/>
      <c r="L39" s="127"/>
      <c r="M39" s="127"/>
      <c r="N39" s="127"/>
      <c r="O39" s="127"/>
      <c r="P39" s="127"/>
      <c r="Q39" s="127"/>
    </row>
    <row r="40" spans="1:17" ht="12.75" thickBot="1">
      <c r="A40" s="125"/>
      <c r="B40" s="179"/>
      <c r="C40" s="180"/>
      <c r="D40" s="177"/>
      <c r="E40" s="178"/>
      <c r="F40" s="168"/>
      <c r="G40" s="150"/>
      <c r="H40" s="150"/>
      <c r="I40" s="150"/>
      <c r="J40" s="150"/>
      <c r="K40" s="46"/>
      <c r="L40" s="153"/>
      <c r="M40" s="154"/>
      <c r="N40" s="154"/>
      <c r="O40" s="181"/>
      <c r="P40" s="156"/>
      <c r="Q40" s="156"/>
    </row>
    <row r="41" spans="1:17" ht="12">
      <c r="A41" s="182"/>
      <c r="B41" s="183"/>
      <c r="C41" s="184"/>
      <c r="D41" s="183"/>
      <c r="E41" s="185"/>
      <c r="F41" s="168"/>
      <c r="G41" s="150"/>
      <c r="H41" s="150"/>
      <c r="I41" s="150"/>
      <c r="J41" s="150"/>
      <c r="K41" s="46"/>
      <c r="L41" s="153"/>
      <c r="M41" s="154"/>
      <c r="N41" s="154"/>
      <c r="O41" s="181"/>
      <c r="P41" s="156"/>
      <c r="Q41" s="156"/>
    </row>
    <row r="42" spans="1:17" ht="12">
      <c r="A42" s="125" t="s">
        <v>227</v>
      </c>
      <c r="B42" s="196" t="str">
        <f>'[3]Page 6'!$B$42</f>
        <v>£38,330,000</v>
      </c>
      <c r="C42" s="186" t="e">
        <f>B42/B39</f>
        <v>#VALUE!</v>
      </c>
      <c r="D42" s="177"/>
      <c r="E42" s="178"/>
      <c r="F42" s="127"/>
      <c r="G42" s="127"/>
      <c r="H42" s="127"/>
      <c r="I42" s="127"/>
      <c r="J42" s="127"/>
      <c r="K42" s="127"/>
      <c r="L42" s="127"/>
      <c r="M42" s="127"/>
      <c r="N42" s="127"/>
      <c r="O42" s="127"/>
      <c r="P42" s="127"/>
      <c r="Q42" s="127"/>
    </row>
    <row r="43" spans="1:17" ht="12.75" thickBot="1">
      <c r="A43" s="187"/>
      <c r="B43" s="188"/>
      <c r="C43" s="100"/>
      <c r="D43" s="188"/>
      <c r="E43" s="189"/>
      <c r="F43" s="106"/>
      <c r="G43" s="127"/>
      <c r="H43" s="127"/>
      <c r="I43" s="127"/>
      <c r="J43" s="127"/>
      <c r="K43" s="127"/>
      <c r="L43" s="145"/>
      <c r="M43" s="145"/>
      <c r="N43" s="146"/>
      <c r="O43" s="147"/>
      <c r="P43" s="106"/>
      <c r="Q43" s="148"/>
    </row>
    <row r="44" spans="1:17" ht="12">
      <c r="A44" s="103" t="s">
        <v>502</v>
      </c>
      <c r="B44" s="106"/>
      <c r="C44" s="106"/>
      <c r="D44" s="106"/>
      <c r="E44" s="106"/>
      <c r="F44" s="106"/>
      <c r="G44" s="127"/>
      <c r="H44" s="127"/>
      <c r="I44" s="127"/>
      <c r="J44" s="127"/>
      <c r="K44" s="127"/>
      <c r="L44" s="145"/>
      <c r="M44" s="145"/>
      <c r="N44" s="146"/>
      <c r="O44" s="147"/>
      <c r="P44" s="106"/>
      <c r="Q44" s="148"/>
    </row>
    <row r="45" spans="1:17" ht="12.75" thickBot="1">
      <c r="A45" s="103"/>
      <c r="B45" s="106"/>
      <c r="C45" s="106"/>
      <c r="D45" s="106"/>
      <c r="E45" s="106"/>
      <c r="F45" s="106"/>
      <c r="G45" s="127"/>
      <c r="H45" s="127"/>
      <c r="I45" s="127"/>
      <c r="J45" s="127"/>
      <c r="K45" s="127"/>
      <c r="L45" s="145"/>
      <c r="M45" s="145"/>
      <c r="N45" s="146"/>
      <c r="O45" s="147"/>
      <c r="P45" s="106"/>
      <c r="Q45" s="148"/>
    </row>
    <row r="46" spans="1:17" ht="12" customHeight="1">
      <c r="A46" s="158" t="s">
        <v>253</v>
      </c>
      <c r="B46" s="160"/>
      <c r="C46" s="106"/>
      <c r="D46" s="106"/>
      <c r="E46" s="106"/>
      <c r="F46" s="106"/>
      <c r="G46" s="127"/>
      <c r="H46" s="127"/>
      <c r="I46" s="127"/>
      <c r="J46" s="127"/>
      <c r="K46" s="127"/>
      <c r="L46" s="145"/>
      <c r="M46" s="145"/>
      <c r="N46" s="146"/>
      <c r="O46" s="147"/>
      <c r="P46" s="106"/>
      <c r="Q46" s="148"/>
    </row>
    <row r="47" spans="1:17" ht="12.75" thickBot="1">
      <c r="A47" s="161"/>
      <c r="B47" s="163"/>
      <c r="C47" s="103"/>
      <c r="D47" s="103"/>
      <c r="E47" s="103"/>
      <c r="F47" s="103"/>
      <c r="G47" s="103"/>
      <c r="H47" s="103"/>
      <c r="I47" s="103"/>
      <c r="J47" s="103"/>
      <c r="K47" s="103"/>
      <c r="L47" s="103"/>
      <c r="M47" s="103"/>
      <c r="N47" s="103"/>
      <c r="O47" s="103"/>
      <c r="P47" s="103"/>
      <c r="Q47" s="103"/>
    </row>
    <row r="48" spans="1:17" ht="12">
      <c r="A48" s="190" t="s">
        <v>163</v>
      </c>
      <c r="B48" s="191">
        <f>'[3]Page 6'!$B$48</f>
        <v>107900000</v>
      </c>
      <c r="C48" s="103"/>
      <c r="D48" s="103"/>
      <c r="E48" s="103"/>
      <c r="F48" s="103"/>
      <c r="G48" s="103"/>
      <c r="H48" s="103"/>
      <c r="I48" s="103"/>
      <c r="J48" s="103"/>
      <c r="K48" s="103"/>
      <c r="L48" s="103"/>
      <c r="M48" s="103"/>
      <c r="N48" s="103"/>
      <c r="O48" s="103"/>
      <c r="P48" s="103"/>
      <c r="Q48" s="103"/>
    </row>
    <row r="49" spans="1:17" ht="12">
      <c r="A49" s="190" t="s">
        <v>164</v>
      </c>
      <c r="B49" s="191"/>
      <c r="C49" s="103"/>
      <c r="D49" s="103"/>
      <c r="E49" s="103"/>
      <c r="F49" s="103"/>
      <c r="G49" s="103"/>
      <c r="H49" s="103"/>
      <c r="I49" s="103"/>
      <c r="J49" s="103"/>
      <c r="K49" s="103"/>
      <c r="L49" s="103"/>
      <c r="M49" s="103"/>
      <c r="N49" s="103"/>
      <c r="O49" s="103"/>
      <c r="P49" s="103"/>
      <c r="Q49" s="103"/>
    </row>
    <row r="50" spans="1:17" ht="12">
      <c r="A50" s="190" t="s">
        <v>165</v>
      </c>
      <c r="B50" s="191"/>
      <c r="C50" s="103"/>
      <c r="D50" s="103"/>
      <c r="E50" s="103"/>
      <c r="F50" s="103"/>
      <c r="G50" s="103"/>
      <c r="H50" s="103"/>
      <c r="I50" s="103"/>
      <c r="J50" s="103"/>
      <c r="K50" s="103"/>
      <c r="L50" s="103"/>
      <c r="M50" s="103"/>
      <c r="N50" s="103"/>
      <c r="O50" s="103"/>
      <c r="P50" s="103"/>
      <c r="Q50" s="103"/>
    </row>
    <row r="51" spans="1:17" ht="12.75" thickBot="1">
      <c r="A51" s="192" t="s">
        <v>166</v>
      </c>
      <c r="B51" s="193">
        <f>'[3]Page 6'!$B$51</f>
        <v>38330000</v>
      </c>
      <c r="C51" s="103"/>
      <c r="D51" s="103"/>
      <c r="E51" s="103"/>
      <c r="F51" s="103"/>
      <c r="G51" s="103"/>
      <c r="H51" s="103"/>
      <c r="I51" s="103"/>
      <c r="J51" s="103"/>
      <c r="K51" s="103"/>
      <c r="L51" s="103"/>
      <c r="M51" s="103"/>
      <c r="N51" s="103"/>
      <c r="O51" s="103"/>
      <c r="P51" s="103"/>
      <c r="Q51" s="103"/>
    </row>
    <row r="52" spans="1:17" ht="12.75" thickBot="1">
      <c r="A52" s="107"/>
      <c r="B52" s="107"/>
      <c r="C52" s="103"/>
      <c r="D52" s="103"/>
      <c r="E52" s="103"/>
      <c r="F52" s="103"/>
      <c r="G52" s="103"/>
      <c r="H52" s="103"/>
      <c r="I52" s="103"/>
      <c r="J52" s="103"/>
      <c r="K52" s="103"/>
      <c r="L52" s="103"/>
      <c r="M52" s="103"/>
      <c r="N52" s="103"/>
      <c r="O52" s="103"/>
      <c r="P52" s="103"/>
      <c r="Q52" s="103"/>
    </row>
    <row r="53" spans="1:17" ht="12" customHeight="1">
      <c r="A53" s="158" t="s">
        <v>254</v>
      </c>
      <c r="B53" s="322"/>
      <c r="C53" s="103"/>
      <c r="D53" s="103"/>
      <c r="E53" s="103"/>
      <c r="F53" s="103"/>
      <c r="G53" s="103"/>
      <c r="H53" s="103"/>
      <c r="I53" s="103"/>
      <c r="J53" s="103"/>
      <c r="K53" s="103"/>
      <c r="L53" s="103"/>
      <c r="M53" s="103"/>
      <c r="N53" s="103"/>
      <c r="O53" s="103"/>
      <c r="P53" s="103"/>
      <c r="Q53" s="103"/>
    </row>
    <row r="54" spans="1:17" ht="12.75" thickBot="1">
      <c r="A54" s="161"/>
      <c r="B54" s="323"/>
      <c r="C54" s="103"/>
      <c r="D54" s="103"/>
      <c r="E54" s="103"/>
      <c r="F54" s="103"/>
      <c r="G54" s="103"/>
      <c r="H54" s="103"/>
      <c r="I54" s="103"/>
      <c r="J54" s="103"/>
      <c r="K54" s="103"/>
      <c r="L54" s="103"/>
      <c r="M54" s="103"/>
      <c r="N54" s="103"/>
      <c r="O54" s="103"/>
      <c r="P54" s="103"/>
      <c r="Q54" s="103"/>
    </row>
    <row r="55" spans="1:17" ht="12">
      <c r="A55" s="111"/>
      <c r="B55" s="194"/>
      <c r="C55" s="103"/>
      <c r="D55" s="103"/>
      <c r="E55" s="103"/>
      <c r="F55" s="103"/>
      <c r="G55" s="103"/>
      <c r="H55" s="103"/>
      <c r="I55" s="103"/>
      <c r="J55" s="103"/>
      <c r="K55" s="103"/>
      <c r="L55" s="103"/>
      <c r="M55" s="103"/>
      <c r="N55" s="103"/>
      <c r="O55" s="103"/>
      <c r="P55" s="103"/>
      <c r="Q55" s="103"/>
    </row>
    <row r="56" spans="1:17" ht="12" customHeight="1" thickBot="1">
      <c r="A56" s="366" t="s">
        <v>520</v>
      </c>
      <c r="B56" s="195">
        <f>'[3]Page 6'!$B$56</f>
        <v>0.061342300229899505</v>
      </c>
      <c r="C56" s="103"/>
      <c r="D56" s="103"/>
      <c r="E56" s="103"/>
      <c r="F56" s="103"/>
      <c r="G56" s="103"/>
      <c r="H56" s="103"/>
      <c r="I56" s="103"/>
      <c r="J56" s="103"/>
      <c r="K56" s="103"/>
      <c r="L56" s="103"/>
      <c r="M56" s="103"/>
      <c r="N56" s="103"/>
      <c r="O56" s="103"/>
      <c r="P56" s="103"/>
      <c r="Q56" s="103"/>
    </row>
    <row r="57" spans="1:17" ht="12">
      <c r="A57" s="103" t="s">
        <v>228</v>
      </c>
      <c r="B57" s="103"/>
      <c r="C57" s="103"/>
      <c r="D57" s="103"/>
      <c r="E57" s="103"/>
      <c r="F57" s="103"/>
      <c r="G57" s="103"/>
      <c r="H57" s="103"/>
      <c r="I57" s="103"/>
      <c r="J57" s="103"/>
      <c r="K57" s="103"/>
      <c r="L57" s="103"/>
      <c r="M57" s="103"/>
      <c r="N57" s="103"/>
      <c r="O57" s="103"/>
      <c r="P57" s="103"/>
      <c r="Q57" s="103"/>
    </row>
    <row r="58" spans="1:17" ht="12">
      <c r="A58" s="103" t="s">
        <v>536</v>
      </c>
      <c r="B58" s="103"/>
      <c r="C58" s="103"/>
      <c r="D58" s="103"/>
      <c r="E58" s="103"/>
      <c r="F58" s="103"/>
      <c r="G58" s="103"/>
      <c r="H58" s="103"/>
      <c r="I58" s="103"/>
      <c r="J58" s="103"/>
      <c r="K58" s="103"/>
      <c r="L58" s="103"/>
      <c r="M58" s="103"/>
      <c r="N58" s="103"/>
      <c r="O58" s="103"/>
      <c r="P58" s="103"/>
      <c r="Q58" s="103"/>
    </row>
    <row r="59" spans="1:17" ht="12">
      <c r="A59" s="103"/>
      <c r="B59" s="103"/>
      <c r="C59" s="103"/>
      <c r="D59" s="103"/>
      <c r="E59" s="103"/>
      <c r="F59" s="103"/>
      <c r="G59" s="103"/>
      <c r="H59" s="103"/>
      <c r="I59" s="103"/>
      <c r="J59" s="103"/>
      <c r="K59" s="103"/>
      <c r="L59" s="103"/>
      <c r="M59" s="103"/>
      <c r="N59" s="103"/>
      <c r="O59" s="103"/>
      <c r="P59" s="103"/>
      <c r="Q59" s="103"/>
    </row>
    <row r="60" spans="1:17" ht="12">
      <c r="A60" s="103"/>
      <c r="B60" s="103"/>
      <c r="C60" s="103"/>
      <c r="D60" s="103"/>
      <c r="E60" s="103"/>
      <c r="F60" s="103"/>
      <c r="G60" s="103"/>
      <c r="H60" s="103"/>
      <c r="I60" s="103"/>
      <c r="J60" s="103"/>
      <c r="K60" s="103"/>
      <c r="L60" s="103"/>
      <c r="M60" s="103"/>
      <c r="N60" s="103"/>
      <c r="O60" s="103"/>
      <c r="P60" s="103"/>
      <c r="Q60" s="103"/>
    </row>
    <row r="61" spans="1:17" ht="12">
      <c r="A61" s="103"/>
      <c r="B61" s="103"/>
      <c r="C61" s="103"/>
      <c r="D61" s="103"/>
      <c r="E61" s="103"/>
      <c r="F61" s="103"/>
      <c r="G61" s="103"/>
      <c r="H61" s="103"/>
      <c r="I61" s="103"/>
      <c r="J61" s="103"/>
      <c r="K61" s="103"/>
      <c r="L61" s="103"/>
      <c r="M61" s="103"/>
      <c r="N61" s="103"/>
      <c r="O61" s="103"/>
      <c r="P61" s="103"/>
      <c r="Q61" s="103"/>
    </row>
    <row r="62" spans="1:17" ht="12">
      <c r="A62" s="103"/>
      <c r="B62" s="103"/>
      <c r="C62" s="103"/>
      <c r="D62" s="103"/>
      <c r="E62" s="103"/>
      <c r="F62" s="103"/>
      <c r="G62" s="103"/>
      <c r="H62" s="103"/>
      <c r="I62" s="103"/>
      <c r="J62" s="103"/>
      <c r="K62" s="103"/>
      <c r="L62" s="103"/>
      <c r="M62" s="103"/>
      <c r="N62" s="103"/>
      <c r="O62" s="103"/>
      <c r="P62" s="103"/>
      <c r="Q62" s="103"/>
    </row>
    <row r="63" spans="1:17" ht="12">
      <c r="A63" s="103"/>
      <c r="B63" s="103"/>
      <c r="C63" s="103"/>
      <c r="D63" s="103"/>
      <c r="E63" s="103"/>
      <c r="F63" s="103"/>
      <c r="G63" s="103"/>
      <c r="H63" s="103"/>
      <c r="I63" s="103"/>
      <c r="J63" s="103"/>
      <c r="K63" s="103"/>
      <c r="L63" s="103"/>
      <c r="M63" s="103"/>
      <c r="N63" s="103"/>
      <c r="O63" s="103"/>
      <c r="P63" s="103"/>
      <c r="Q63" s="103"/>
    </row>
    <row r="64" spans="1:17" ht="12">
      <c r="A64" s="103"/>
      <c r="B64" s="103"/>
      <c r="C64" s="103"/>
      <c r="D64" s="103"/>
      <c r="E64" s="103"/>
      <c r="F64" s="103"/>
      <c r="G64" s="103"/>
      <c r="H64" s="103"/>
      <c r="I64" s="103"/>
      <c r="J64" s="103"/>
      <c r="K64" s="103"/>
      <c r="L64" s="103"/>
      <c r="M64" s="103"/>
      <c r="N64" s="103"/>
      <c r="O64" s="103"/>
      <c r="P64" s="103"/>
      <c r="Q64" s="103"/>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June 2012</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E4">
      <selection activeCell="O29" sqref="O29"/>
    </sheetView>
  </sheetViews>
  <sheetFormatPr defaultColWidth="9.140625" defaultRowHeight="12"/>
  <cols>
    <col min="1" max="1" width="36.7109375" style="374" customWidth="1"/>
    <col min="2" max="2" width="17.57421875" style="374" customWidth="1"/>
    <col min="3" max="3" width="17.421875" style="374" customWidth="1"/>
    <col min="4" max="4" width="17.7109375" style="374" bestFit="1" customWidth="1"/>
    <col min="5" max="5" width="16.140625" style="374" customWidth="1"/>
    <col min="6" max="6" width="15.57421875" style="374" customWidth="1"/>
    <col min="7" max="7" width="16.140625" style="374" customWidth="1"/>
    <col min="8" max="8" width="17.00390625" style="374" customWidth="1"/>
    <col min="9" max="9" width="16.8515625" style="374" customWidth="1"/>
    <col min="10" max="10" width="15.00390625" style="374" customWidth="1"/>
    <col min="11" max="11" width="10.28125" style="374" customWidth="1"/>
    <col min="12" max="12" width="11.7109375" style="374" bestFit="1" customWidth="1"/>
    <col min="13" max="13" width="16.140625" style="374" bestFit="1" customWidth="1"/>
    <col min="14" max="14" width="12.00390625" style="374" customWidth="1"/>
    <col min="15" max="15" width="14.8515625" style="374" customWidth="1"/>
    <col min="16" max="16" width="12.28125" style="374" customWidth="1"/>
    <col min="17" max="17" width="12.140625" style="374" customWidth="1"/>
    <col min="18" max="18" width="10.7109375" style="374" customWidth="1"/>
    <col min="19" max="16384" width="9.140625" style="374" customWidth="1"/>
  </cols>
  <sheetData>
    <row r="2" spans="1:18" ht="12.75" thickBot="1">
      <c r="A2" s="369" t="s">
        <v>114</v>
      </c>
      <c r="B2" s="370"/>
      <c r="C2" s="371"/>
      <c r="D2" s="372"/>
      <c r="E2" s="372"/>
      <c r="F2" s="372"/>
      <c r="G2" s="372"/>
      <c r="H2" s="372"/>
      <c r="I2" s="372"/>
      <c r="J2" s="372"/>
      <c r="K2" s="372"/>
      <c r="L2" s="372"/>
      <c r="M2" s="372"/>
      <c r="N2" s="372"/>
      <c r="O2" s="372"/>
      <c r="P2" s="372"/>
      <c r="Q2" s="373"/>
      <c r="R2" s="373"/>
    </row>
    <row r="3" spans="1:17" ht="12">
      <c r="A3" s="375"/>
      <c r="B3" s="376"/>
      <c r="C3" s="377"/>
      <c r="D3" s="378"/>
      <c r="E3" s="376"/>
      <c r="F3" s="378"/>
      <c r="G3" s="378"/>
      <c r="H3" s="378"/>
      <c r="I3" s="378"/>
      <c r="J3" s="378"/>
      <c r="K3" s="378"/>
      <c r="L3" s="378"/>
      <c r="M3" s="378"/>
      <c r="N3" s="378"/>
      <c r="O3" s="378"/>
      <c r="P3" s="378"/>
      <c r="Q3" s="378"/>
    </row>
    <row r="4" spans="1:17" ht="12">
      <c r="A4" s="379" t="s">
        <v>115</v>
      </c>
      <c r="B4" s="380">
        <v>40463</v>
      </c>
      <c r="C4" s="378"/>
      <c r="D4" s="381" t="s">
        <v>145</v>
      </c>
      <c r="E4" s="378"/>
      <c r="F4" s="378"/>
      <c r="G4" s="378"/>
      <c r="H4" s="378"/>
      <c r="I4" s="378"/>
      <c r="J4" s="378"/>
      <c r="K4" s="378"/>
      <c r="L4" s="378"/>
      <c r="M4" s="378"/>
      <c r="N4" s="378"/>
      <c r="O4" s="378"/>
      <c r="P4" s="378"/>
      <c r="Q4" s="378"/>
    </row>
    <row r="5" spans="1:17" ht="12.75" thickBot="1">
      <c r="A5" s="382"/>
      <c r="B5" s="382"/>
      <c r="C5" s="382"/>
      <c r="D5" s="375"/>
      <c r="E5" s="382"/>
      <c r="F5" s="382"/>
      <c r="G5" s="382"/>
      <c r="H5" s="382"/>
      <c r="I5" s="382"/>
      <c r="J5" s="382"/>
      <c r="K5" s="382"/>
      <c r="L5" s="382"/>
      <c r="M5" s="382"/>
      <c r="N5" s="382"/>
      <c r="O5" s="382"/>
      <c r="P5" s="382"/>
      <c r="Q5" s="382"/>
    </row>
    <row r="6" spans="1:18" ht="42.75" customHeight="1" thickBot="1">
      <c r="A6" s="383" t="s">
        <v>146</v>
      </c>
      <c r="B6" s="383" t="s">
        <v>116</v>
      </c>
      <c r="C6" s="384" t="s">
        <v>437</v>
      </c>
      <c r="D6" s="384" t="s">
        <v>438</v>
      </c>
      <c r="E6" s="383" t="s">
        <v>117</v>
      </c>
      <c r="F6" s="383" t="s">
        <v>118</v>
      </c>
      <c r="G6" s="383" t="s">
        <v>119</v>
      </c>
      <c r="H6" s="383" t="s">
        <v>120</v>
      </c>
      <c r="I6" s="383" t="s">
        <v>121</v>
      </c>
      <c r="J6" s="383" t="s">
        <v>122</v>
      </c>
      <c r="K6" s="383" t="s">
        <v>123</v>
      </c>
      <c r="L6" s="383" t="s">
        <v>124</v>
      </c>
      <c r="M6" s="383" t="s">
        <v>125</v>
      </c>
      <c r="N6" s="383" t="s">
        <v>126</v>
      </c>
      <c r="O6" s="383" t="s">
        <v>127</v>
      </c>
      <c r="P6" s="383" t="s">
        <v>128</v>
      </c>
      <c r="Q6" s="383" t="s">
        <v>129</v>
      </c>
      <c r="R6" s="383" t="s">
        <v>189</v>
      </c>
    </row>
    <row r="7" spans="1:18" ht="12">
      <c r="A7" s="385"/>
      <c r="B7" s="386"/>
      <c r="C7" s="386"/>
      <c r="D7" s="387"/>
      <c r="E7" s="386"/>
      <c r="F7" s="387"/>
      <c r="G7" s="388"/>
      <c r="H7" s="389"/>
      <c r="I7" s="390"/>
      <c r="J7" s="391"/>
      <c r="K7" s="753"/>
      <c r="L7" s="392"/>
      <c r="M7" s="393"/>
      <c r="N7" s="392"/>
      <c r="O7" s="394"/>
      <c r="P7" s="395"/>
      <c r="Q7" s="396"/>
      <c r="R7" s="397"/>
    </row>
    <row r="8" spans="1:18" ht="12">
      <c r="A8" s="398" t="s">
        <v>130</v>
      </c>
      <c r="B8" s="399" t="s">
        <v>255</v>
      </c>
      <c r="C8" s="399" t="s">
        <v>131</v>
      </c>
      <c r="D8" s="400" t="s">
        <v>131</v>
      </c>
      <c r="E8" s="399" t="s">
        <v>132</v>
      </c>
      <c r="F8" s="400">
        <v>0.631</v>
      </c>
      <c r="G8" s="401">
        <v>1600000000</v>
      </c>
      <c r="H8" s="402">
        <v>-1600000000</v>
      </c>
      <c r="I8" s="401" t="s">
        <v>406</v>
      </c>
      <c r="J8" s="403" t="s">
        <v>134</v>
      </c>
      <c r="K8" s="404">
        <v>0.014</v>
      </c>
      <c r="L8" s="367" t="s">
        <v>406</v>
      </c>
      <c r="M8" s="136" t="s">
        <v>406</v>
      </c>
      <c r="N8" s="136" t="s">
        <v>406</v>
      </c>
      <c r="O8" s="136" t="s">
        <v>406</v>
      </c>
      <c r="P8" s="132">
        <v>41791</v>
      </c>
      <c r="Q8" s="133">
        <v>56584</v>
      </c>
      <c r="R8" s="134" t="s">
        <v>190</v>
      </c>
    </row>
    <row r="9" spans="1:18" ht="12">
      <c r="A9" s="398" t="s">
        <v>133</v>
      </c>
      <c r="B9" s="399" t="s">
        <v>256</v>
      </c>
      <c r="C9" s="399" t="s">
        <v>131</v>
      </c>
      <c r="D9" s="400" t="s">
        <v>131</v>
      </c>
      <c r="E9" s="399" t="s">
        <v>132</v>
      </c>
      <c r="F9" s="400">
        <v>0.631</v>
      </c>
      <c r="G9" s="401">
        <v>5400000000</v>
      </c>
      <c r="H9" s="402">
        <v>-5400000000</v>
      </c>
      <c r="I9" s="401" t="s">
        <v>406</v>
      </c>
      <c r="J9" s="403" t="s">
        <v>134</v>
      </c>
      <c r="K9" s="404">
        <v>0.01</v>
      </c>
      <c r="L9" s="135">
        <f>(VLOOKUP(J9,'[3]Rates'!$A$2:$B$5,2,FALSE)+K9)</f>
        <v>0.015591500000000001</v>
      </c>
      <c r="M9" s="136" t="s">
        <v>406</v>
      </c>
      <c r="N9" s="136" t="s">
        <v>406</v>
      </c>
      <c r="O9" s="138" t="s">
        <v>406</v>
      </c>
      <c r="P9" s="132">
        <v>42248</v>
      </c>
      <c r="Q9" s="133">
        <v>56584</v>
      </c>
      <c r="R9" s="134" t="s">
        <v>190</v>
      </c>
    </row>
    <row r="10" spans="1:18" ht="12">
      <c r="A10" s="398" t="s">
        <v>135</v>
      </c>
      <c r="B10" s="399" t="s">
        <v>257</v>
      </c>
      <c r="C10" s="399" t="s">
        <v>131</v>
      </c>
      <c r="D10" s="400" t="s">
        <v>131</v>
      </c>
      <c r="E10" s="399" t="s">
        <v>136</v>
      </c>
      <c r="F10" s="400">
        <v>0.874</v>
      </c>
      <c r="G10" s="401">
        <v>1100000000</v>
      </c>
      <c r="H10" s="402">
        <v>0</v>
      </c>
      <c r="I10" s="401">
        <v>1100000000</v>
      </c>
      <c r="J10" s="403" t="s">
        <v>137</v>
      </c>
      <c r="K10" s="404">
        <v>0.01</v>
      </c>
      <c r="L10" s="135">
        <f>(VLOOKUP(J10,'[3]Rates'!$A$2:$B$5,2,FALSE)+K10)</f>
        <v>0.02419</v>
      </c>
      <c r="M10" s="367" t="s">
        <v>519</v>
      </c>
      <c r="N10" s="368">
        <v>41171</v>
      </c>
      <c r="O10" s="138">
        <v>5234288.888888888</v>
      </c>
      <c r="P10" s="132">
        <v>41609</v>
      </c>
      <c r="Q10" s="133">
        <v>56584</v>
      </c>
      <c r="R10" s="134" t="s">
        <v>258</v>
      </c>
    </row>
    <row r="11" spans="1:18" ht="12">
      <c r="A11" s="398" t="s">
        <v>138</v>
      </c>
      <c r="B11" s="399" t="s">
        <v>259</v>
      </c>
      <c r="C11" s="399" t="s">
        <v>131</v>
      </c>
      <c r="D11" s="400" t="s">
        <v>131</v>
      </c>
      <c r="E11" s="399" t="s">
        <v>139</v>
      </c>
      <c r="F11" s="400" t="s">
        <v>219</v>
      </c>
      <c r="G11" s="401">
        <v>300000000</v>
      </c>
      <c r="H11" s="402">
        <v>-135000000</v>
      </c>
      <c r="I11" s="401">
        <f>SUM(G11:H11)</f>
        <v>165000000</v>
      </c>
      <c r="J11" s="403" t="s">
        <v>140</v>
      </c>
      <c r="K11" s="404">
        <v>0.01</v>
      </c>
      <c r="L11" s="135">
        <f>(VLOOKUP(J11,'[3]Rates'!$A$2:$B$5,2,FALSE)+K11)</f>
        <v>0.0206519</v>
      </c>
      <c r="M11" s="367" t="s">
        <v>519</v>
      </c>
      <c r="N11" s="368">
        <v>41171</v>
      </c>
      <c r="O11" s="138">
        <v>847089.7479452054</v>
      </c>
      <c r="P11" s="132">
        <v>42430</v>
      </c>
      <c r="Q11" s="133">
        <v>56584</v>
      </c>
      <c r="R11" s="134" t="s">
        <v>258</v>
      </c>
    </row>
    <row r="12" spans="1:18" ht="12">
      <c r="A12" s="398" t="s">
        <v>144</v>
      </c>
      <c r="B12" s="399" t="s">
        <v>260</v>
      </c>
      <c r="C12" s="399" t="s">
        <v>244</v>
      </c>
      <c r="D12" s="400" t="s">
        <v>244</v>
      </c>
      <c r="E12" s="399" t="s">
        <v>139</v>
      </c>
      <c r="F12" s="400" t="s">
        <v>219</v>
      </c>
      <c r="G12" s="401">
        <v>1040979000</v>
      </c>
      <c r="H12" s="402">
        <v>-595979000</v>
      </c>
      <c r="I12" s="401">
        <f>SUM(G12:H12)</f>
        <v>445000000</v>
      </c>
      <c r="J12" s="403" t="s">
        <v>140</v>
      </c>
      <c r="K12" s="404">
        <v>0.009</v>
      </c>
      <c r="L12" s="135">
        <f>(VLOOKUP(J12,'[3]Rates'!$A$2:$B$5,2,FALSE)+K12)</f>
        <v>0.0196519</v>
      </c>
      <c r="M12" s="367" t="s">
        <v>519</v>
      </c>
      <c r="N12" s="368">
        <v>41171</v>
      </c>
      <c r="O12" s="138">
        <v>2172410.997260274</v>
      </c>
      <c r="P12" s="132">
        <v>42430</v>
      </c>
      <c r="Q12" s="133">
        <v>56584</v>
      </c>
      <c r="R12" s="134" t="s">
        <v>258</v>
      </c>
    </row>
    <row r="13" spans="1:18" ht="12.75" thickBot="1">
      <c r="A13" s="405"/>
      <c r="B13" s="406"/>
      <c r="C13" s="406"/>
      <c r="D13" s="407"/>
      <c r="E13" s="406"/>
      <c r="F13" s="407"/>
      <c r="G13" s="406"/>
      <c r="H13" s="407"/>
      <c r="I13" s="406"/>
      <c r="J13" s="407"/>
      <c r="K13" s="406"/>
      <c r="L13" s="407"/>
      <c r="M13" s="406"/>
      <c r="N13" s="407"/>
      <c r="O13" s="408"/>
      <c r="P13" s="407"/>
      <c r="Q13" s="406"/>
      <c r="R13" s="409"/>
    </row>
    <row r="14" spans="1:17" ht="12">
      <c r="A14" s="410"/>
      <c r="B14" s="378"/>
      <c r="C14" s="378"/>
      <c r="D14" s="378"/>
      <c r="E14" s="378"/>
      <c r="F14" s="411"/>
      <c r="G14" s="400"/>
      <c r="H14" s="400"/>
      <c r="I14" s="400"/>
      <c r="J14" s="400"/>
      <c r="K14" s="400"/>
      <c r="L14" s="412"/>
      <c r="M14" s="412"/>
      <c r="N14" s="413"/>
      <c r="O14" s="414"/>
      <c r="P14" s="378"/>
      <c r="Q14" s="415"/>
    </row>
    <row r="15" spans="1:17" ht="12">
      <c r="A15" s="416" t="s">
        <v>115</v>
      </c>
      <c r="B15" s="417">
        <v>40752</v>
      </c>
      <c r="C15" s="418"/>
      <c r="D15" s="419" t="s">
        <v>273</v>
      </c>
      <c r="E15" s="418"/>
      <c r="F15" s="418"/>
      <c r="G15" s="418"/>
      <c r="H15" s="418"/>
      <c r="I15" s="418"/>
      <c r="J15" s="418"/>
      <c r="K15" s="418"/>
      <c r="L15" s="418"/>
      <c r="M15" s="418"/>
      <c r="N15" s="418"/>
      <c r="O15" s="418"/>
      <c r="P15" s="418"/>
      <c r="Q15" s="418"/>
    </row>
    <row r="16" spans="1:17" ht="12.75" thickBot="1">
      <c r="A16" s="420"/>
      <c r="B16" s="420"/>
      <c r="C16" s="420"/>
      <c r="D16" s="421"/>
      <c r="E16" s="420"/>
      <c r="F16" s="420"/>
      <c r="G16" s="420"/>
      <c r="H16" s="420"/>
      <c r="I16" s="420"/>
      <c r="J16" s="420"/>
      <c r="K16" s="420"/>
      <c r="L16" s="420"/>
      <c r="M16" s="420"/>
      <c r="N16" s="420"/>
      <c r="O16" s="420"/>
      <c r="P16" s="420"/>
      <c r="Q16" s="420"/>
    </row>
    <row r="17" spans="1:18" ht="36.75" thickBot="1">
      <c r="A17" s="422" t="s">
        <v>274</v>
      </c>
      <c r="B17" s="422" t="s">
        <v>116</v>
      </c>
      <c r="C17" s="423" t="s">
        <v>437</v>
      </c>
      <c r="D17" s="423" t="s">
        <v>436</v>
      </c>
      <c r="E17" s="422" t="s">
        <v>117</v>
      </c>
      <c r="F17" s="422" t="s">
        <v>118</v>
      </c>
      <c r="G17" s="422" t="s">
        <v>119</v>
      </c>
      <c r="H17" s="422" t="s">
        <v>120</v>
      </c>
      <c r="I17" s="422" t="s">
        <v>121</v>
      </c>
      <c r="J17" s="422" t="s">
        <v>122</v>
      </c>
      <c r="K17" s="422" t="s">
        <v>123</v>
      </c>
      <c r="L17" s="422" t="s">
        <v>124</v>
      </c>
      <c r="M17" s="422" t="s">
        <v>125</v>
      </c>
      <c r="N17" s="422" t="s">
        <v>126</v>
      </c>
      <c r="O17" s="422" t="s">
        <v>127</v>
      </c>
      <c r="P17" s="422" t="s">
        <v>128</v>
      </c>
      <c r="Q17" s="422" t="s">
        <v>129</v>
      </c>
      <c r="R17" s="422" t="s">
        <v>189</v>
      </c>
    </row>
    <row r="18" spans="1:18" ht="12">
      <c r="A18" s="424"/>
      <c r="B18" s="425"/>
      <c r="C18" s="426"/>
      <c r="D18" s="425"/>
      <c r="E18" s="425"/>
      <c r="F18" s="426"/>
      <c r="G18" s="427"/>
      <c r="H18" s="428"/>
      <c r="I18" s="429"/>
      <c r="J18" s="430"/>
      <c r="K18" s="754"/>
      <c r="L18" s="431"/>
      <c r="M18" s="432"/>
      <c r="N18" s="431"/>
      <c r="O18" s="433"/>
      <c r="P18" s="434"/>
      <c r="Q18" s="435"/>
      <c r="R18" s="436"/>
    </row>
    <row r="19" spans="1:18" ht="12">
      <c r="A19" s="437" t="s">
        <v>130</v>
      </c>
      <c r="B19" s="438" t="s">
        <v>275</v>
      </c>
      <c r="C19" s="439" t="s">
        <v>131</v>
      </c>
      <c r="D19" s="440" t="s">
        <v>131</v>
      </c>
      <c r="E19" s="440" t="s">
        <v>132</v>
      </c>
      <c r="F19" s="439">
        <v>0.628</v>
      </c>
      <c r="G19" s="441">
        <v>250000000</v>
      </c>
      <c r="H19" s="442">
        <v>-6500000</v>
      </c>
      <c r="I19" s="441">
        <f aca="true" t="shared" si="0" ref="I19:I28">SUM(G19:H19)</f>
        <v>243500000</v>
      </c>
      <c r="J19" s="443" t="s">
        <v>521</v>
      </c>
      <c r="K19" s="755">
        <v>0.0145</v>
      </c>
      <c r="L19" s="135">
        <f>(VLOOKUP(J19,'[3]Rates'!$A$2:$B$6,2,FALSE)+K19)</f>
        <v>0.0169275</v>
      </c>
      <c r="M19" s="367" t="s">
        <v>522</v>
      </c>
      <c r="N19" s="368">
        <v>41109</v>
      </c>
      <c r="O19" s="777">
        <v>369866.25</v>
      </c>
      <c r="P19" s="199">
        <v>42614</v>
      </c>
      <c r="Q19" s="200">
        <v>56584</v>
      </c>
      <c r="R19" s="201" t="s">
        <v>191</v>
      </c>
    </row>
    <row r="20" spans="1:18" ht="12">
      <c r="A20" s="437" t="s">
        <v>133</v>
      </c>
      <c r="B20" s="440" t="s">
        <v>276</v>
      </c>
      <c r="C20" s="439" t="s">
        <v>131</v>
      </c>
      <c r="D20" s="440" t="s">
        <v>131</v>
      </c>
      <c r="E20" s="440" t="s">
        <v>132</v>
      </c>
      <c r="F20" s="439">
        <v>0.628</v>
      </c>
      <c r="G20" s="441">
        <v>250000000</v>
      </c>
      <c r="H20" s="442">
        <v>-6000000</v>
      </c>
      <c r="I20" s="441">
        <f t="shared" si="0"/>
        <v>244000000</v>
      </c>
      <c r="J20" s="443" t="s">
        <v>521</v>
      </c>
      <c r="K20" s="755">
        <v>0.014</v>
      </c>
      <c r="L20" s="135">
        <f>(VLOOKUP(J20,'[3]Rates'!$A$2:$B$6,2,FALSE)+K20)</f>
        <v>0.0164275</v>
      </c>
      <c r="M20" s="367" t="s">
        <v>522</v>
      </c>
      <c r="N20" s="368">
        <v>41109</v>
      </c>
      <c r="O20" s="777">
        <v>360459.17</v>
      </c>
      <c r="P20" s="199">
        <v>42614</v>
      </c>
      <c r="Q20" s="200">
        <v>56584</v>
      </c>
      <c r="R20" s="201" t="s">
        <v>191</v>
      </c>
    </row>
    <row r="21" spans="1:18" ht="12">
      <c r="A21" s="437" t="s">
        <v>135</v>
      </c>
      <c r="B21" s="440" t="s">
        <v>277</v>
      </c>
      <c r="C21" s="439" t="s">
        <v>131</v>
      </c>
      <c r="D21" s="440" t="s">
        <v>131</v>
      </c>
      <c r="E21" s="440" t="s">
        <v>132</v>
      </c>
      <c r="F21" s="439">
        <v>0.628</v>
      </c>
      <c r="G21" s="441">
        <v>250000000</v>
      </c>
      <c r="H21" s="442">
        <v>-5500000</v>
      </c>
      <c r="I21" s="441">
        <f t="shared" si="0"/>
        <v>244500000</v>
      </c>
      <c r="J21" s="443" t="s">
        <v>521</v>
      </c>
      <c r="K21" s="755">
        <v>0.0135</v>
      </c>
      <c r="L21" s="135">
        <f>(VLOOKUP(J21,'[3]Rates'!$A$2:$B$6,2,FALSE)+K21)</f>
        <v>0.0159275</v>
      </c>
      <c r="M21" s="367" t="s">
        <v>522</v>
      </c>
      <c r="N21" s="368">
        <v>41109</v>
      </c>
      <c r="O21" s="777">
        <v>351010.31</v>
      </c>
      <c r="P21" s="199">
        <v>42614</v>
      </c>
      <c r="Q21" s="200">
        <v>56584</v>
      </c>
      <c r="R21" s="201" t="s">
        <v>191</v>
      </c>
    </row>
    <row r="22" spans="1:18" ht="12">
      <c r="A22" s="437" t="s">
        <v>138</v>
      </c>
      <c r="B22" s="440" t="s">
        <v>278</v>
      </c>
      <c r="C22" s="439" t="s">
        <v>131</v>
      </c>
      <c r="D22" s="440" t="s">
        <v>131</v>
      </c>
      <c r="E22" s="440" t="s">
        <v>132</v>
      </c>
      <c r="F22" s="439">
        <v>0.628</v>
      </c>
      <c r="G22" s="441">
        <v>250000000</v>
      </c>
      <c r="H22" s="442">
        <v>-5000000</v>
      </c>
      <c r="I22" s="441">
        <f t="shared" si="0"/>
        <v>245000000</v>
      </c>
      <c r="J22" s="443" t="s">
        <v>521</v>
      </c>
      <c r="K22" s="755">
        <v>0.013</v>
      </c>
      <c r="L22" s="135">
        <f>(VLOOKUP(J22,'[3]Rates'!$A$2:$B$6,2,FALSE)+K22)</f>
        <v>0.0154275</v>
      </c>
      <c r="M22" s="367" t="s">
        <v>522</v>
      </c>
      <c r="N22" s="368">
        <v>41109</v>
      </c>
      <c r="O22" s="777">
        <v>341519.79</v>
      </c>
      <c r="P22" s="199">
        <v>42614</v>
      </c>
      <c r="Q22" s="200">
        <v>56584</v>
      </c>
      <c r="R22" s="201" t="s">
        <v>191</v>
      </c>
    </row>
    <row r="23" spans="1:18" ht="12">
      <c r="A23" s="437" t="s">
        <v>141</v>
      </c>
      <c r="B23" s="440" t="s">
        <v>279</v>
      </c>
      <c r="C23" s="439" t="s">
        <v>131</v>
      </c>
      <c r="D23" s="440" t="s">
        <v>131</v>
      </c>
      <c r="E23" s="440" t="s">
        <v>132</v>
      </c>
      <c r="F23" s="439">
        <v>0.628</v>
      </c>
      <c r="G23" s="441">
        <v>250000000</v>
      </c>
      <c r="H23" s="442">
        <v>-6500000</v>
      </c>
      <c r="I23" s="441">
        <f t="shared" si="0"/>
        <v>243500000</v>
      </c>
      <c r="J23" s="443" t="s">
        <v>521</v>
      </c>
      <c r="K23" s="755">
        <v>0.0145</v>
      </c>
      <c r="L23" s="135">
        <f>(VLOOKUP(J23,'[3]Rates'!$A$2:$B$6,2,FALSE)+K23)</f>
        <v>0.0169275</v>
      </c>
      <c r="M23" s="367" t="s">
        <v>522</v>
      </c>
      <c r="N23" s="368">
        <v>41109</v>
      </c>
      <c r="O23" s="777">
        <v>369866.35</v>
      </c>
      <c r="P23" s="199">
        <v>42705</v>
      </c>
      <c r="Q23" s="200">
        <v>56584</v>
      </c>
      <c r="R23" s="201" t="s">
        <v>191</v>
      </c>
    </row>
    <row r="24" spans="1:18" ht="12">
      <c r="A24" s="437" t="s">
        <v>149</v>
      </c>
      <c r="B24" s="440" t="s">
        <v>280</v>
      </c>
      <c r="C24" s="439" t="s">
        <v>131</v>
      </c>
      <c r="D24" s="440" t="s">
        <v>131</v>
      </c>
      <c r="E24" s="440" t="s">
        <v>132</v>
      </c>
      <c r="F24" s="439">
        <v>0.628</v>
      </c>
      <c r="G24" s="441">
        <v>250000000</v>
      </c>
      <c r="H24" s="442">
        <v>-6000000</v>
      </c>
      <c r="I24" s="441">
        <f t="shared" si="0"/>
        <v>244000000</v>
      </c>
      <c r="J24" s="443" t="s">
        <v>521</v>
      </c>
      <c r="K24" s="755">
        <v>0.014</v>
      </c>
      <c r="L24" s="135">
        <f>(VLOOKUP(J24,'[3]Rates'!$A$2:$B$6,2,FALSE)+K24)</f>
        <v>0.0164275</v>
      </c>
      <c r="M24" s="367" t="s">
        <v>522</v>
      </c>
      <c r="N24" s="368">
        <v>41109</v>
      </c>
      <c r="O24" s="777">
        <v>360459.17</v>
      </c>
      <c r="P24" s="199">
        <v>42705</v>
      </c>
      <c r="Q24" s="200">
        <v>56584</v>
      </c>
      <c r="R24" s="201" t="s">
        <v>191</v>
      </c>
    </row>
    <row r="25" spans="1:18" ht="12">
      <c r="A25" s="437" t="s">
        <v>150</v>
      </c>
      <c r="B25" s="440" t="s">
        <v>281</v>
      </c>
      <c r="C25" s="439" t="s">
        <v>131</v>
      </c>
      <c r="D25" s="440" t="s">
        <v>131</v>
      </c>
      <c r="E25" s="440" t="s">
        <v>132</v>
      </c>
      <c r="F25" s="439">
        <v>0.628</v>
      </c>
      <c r="G25" s="441">
        <v>250000000</v>
      </c>
      <c r="H25" s="442">
        <v>-5500000</v>
      </c>
      <c r="I25" s="441">
        <f t="shared" si="0"/>
        <v>244500000</v>
      </c>
      <c r="J25" s="443" t="s">
        <v>521</v>
      </c>
      <c r="K25" s="755">
        <v>0.0135</v>
      </c>
      <c r="L25" s="135">
        <f>(VLOOKUP(J25,'[3]Rates'!$A$2:$B$6,2,FALSE)+K25)</f>
        <v>0.0159275</v>
      </c>
      <c r="M25" s="367" t="s">
        <v>522</v>
      </c>
      <c r="N25" s="368">
        <v>41109</v>
      </c>
      <c r="O25" s="777">
        <v>351010.31</v>
      </c>
      <c r="P25" s="199">
        <v>42705</v>
      </c>
      <c r="Q25" s="200">
        <v>56584</v>
      </c>
      <c r="R25" s="201" t="s">
        <v>191</v>
      </c>
    </row>
    <row r="26" spans="1:18" ht="12">
      <c r="A26" s="437" t="s">
        <v>236</v>
      </c>
      <c r="B26" s="440" t="s">
        <v>282</v>
      </c>
      <c r="C26" s="439" t="s">
        <v>131</v>
      </c>
      <c r="D26" s="440" t="s">
        <v>131</v>
      </c>
      <c r="E26" s="440" t="s">
        <v>132</v>
      </c>
      <c r="F26" s="439">
        <v>0.628</v>
      </c>
      <c r="G26" s="441">
        <v>250000000</v>
      </c>
      <c r="H26" s="442">
        <v>-4500000</v>
      </c>
      <c r="I26" s="441">
        <f t="shared" si="0"/>
        <v>245500000</v>
      </c>
      <c r="J26" s="443" t="s">
        <v>521</v>
      </c>
      <c r="K26" s="755">
        <v>0.013</v>
      </c>
      <c r="L26" s="135">
        <f>(VLOOKUP(J26,'[3]Rates'!$A$2:$B$6,2,FALSE)+K26)</f>
        <v>0.0154275</v>
      </c>
      <c r="M26" s="367" t="s">
        <v>522</v>
      </c>
      <c r="N26" s="368">
        <v>41109</v>
      </c>
      <c r="O26" s="777">
        <v>342216.77</v>
      </c>
      <c r="P26" s="199">
        <v>42705</v>
      </c>
      <c r="Q26" s="200">
        <v>56584</v>
      </c>
      <c r="R26" s="201" t="s">
        <v>191</v>
      </c>
    </row>
    <row r="27" spans="1:18" ht="12">
      <c r="A27" s="437" t="s">
        <v>238</v>
      </c>
      <c r="B27" s="440" t="s">
        <v>283</v>
      </c>
      <c r="C27" s="439" t="s">
        <v>131</v>
      </c>
      <c r="D27" s="440" t="s">
        <v>131</v>
      </c>
      <c r="E27" s="440" t="s">
        <v>132</v>
      </c>
      <c r="F27" s="439">
        <v>0.628</v>
      </c>
      <c r="G27" s="441">
        <v>250000000</v>
      </c>
      <c r="H27" s="442">
        <v>-4500000</v>
      </c>
      <c r="I27" s="441">
        <f t="shared" si="0"/>
        <v>245500000</v>
      </c>
      <c r="J27" s="443" t="s">
        <v>521</v>
      </c>
      <c r="K27" s="755">
        <v>0.0125</v>
      </c>
      <c r="L27" s="135">
        <f>(VLOOKUP(J27,'[3]Rates'!$A$2:$B$6,2,FALSE)+K27)</f>
        <v>0.0149275</v>
      </c>
      <c r="M27" s="367" t="s">
        <v>522</v>
      </c>
      <c r="N27" s="368">
        <v>41109</v>
      </c>
      <c r="O27" s="777">
        <v>331987.6</v>
      </c>
      <c r="P27" s="199">
        <v>42705</v>
      </c>
      <c r="Q27" s="200">
        <v>56584</v>
      </c>
      <c r="R27" s="201" t="s">
        <v>191</v>
      </c>
    </row>
    <row r="28" spans="1:18" ht="12">
      <c r="A28" s="437" t="s">
        <v>144</v>
      </c>
      <c r="B28" s="440" t="s">
        <v>284</v>
      </c>
      <c r="C28" s="439" t="s">
        <v>244</v>
      </c>
      <c r="D28" s="440" t="s">
        <v>244</v>
      </c>
      <c r="E28" s="440" t="s">
        <v>139</v>
      </c>
      <c r="F28" s="439" t="s">
        <v>219</v>
      </c>
      <c r="G28" s="441">
        <v>255000000</v>
      </c>
      <c r="H28" s="442">
        <v>-134500000</v>
      </c>
      <c r="I28" s="441">
        <f t="shared" si="0"/>
        <v>120500000</v>
      </c>
      <c r="J28" s="443" t="s">
        <v>140</v>
      </c>
      <c r="K28" s="755">
        <v>0.009</v>
      </c>
      <c r="L28" s="135">
        <f>(VLOOKUP(J28,'[3]Rates'!$A$2:$B$5,2,FALSE)+K28)</f>
        <v>0.0196519</v>
      </c>
      <c r="M28" s="367" t="s">
        <v>522</v>
      </c>
      <c r="N28" s="368">
        <v>41109</v>
      </c>
      <c r="O28" s="778">
        <v>191823.78</v>
      </c>
      <c r="P28" s="199">
        <v>42705</v>
      </c>
      <c r="Q28" s="200">
        <v>56584</v>
      </c>
      <c r="R28" s="201" t="s">
        <v>191</v>
      </c>
    </row>
    <row r="29" spans="1:18" ht="12.75" thickBot="1">
      <c r="A29" s="444"/>
      <c r="B29" s="445"/>
      <c r="C29" s="446"/>
      <c r="D29" s="445"/>
      <c r="E29" s="445"/>
      <c r="F29" s="446"/>
      <c r="G29" s="445"/>
      <c r="H29" s="446"/>
      <c r="I29" s="445"/>
      <c r="J29" s="446"/>
      <c r="K29" s="756"/>
      <c r="L29" s="447"/>
      <c r="M29" s="445"/>
      <c r="N29" s="446"/>
      <c r="O29" s="448"/>
      <c r="P29" s="446"/>
      <c r="Q29" s="445"/>
      <c r="R29" s="449"/>
    </row>
    <row r="30" spans="1:17" ht="12">
      <c r="A30" s="410" t="s">
        <v>192</v>
      </c>
      <c r="B30" s="418"/>
      <c r="C30" s="418"/>
      <c r="D30" s="418"/>
      <c r="E30" s="418"/>
      <c r="F30" s="450"/>
      <c r="G30" s="439"/>
      <c r="H30" s="439"/>
      <c r="I30" s="439"/>
      <c r="J30" s="439"/>
      <c r="K30" s="439"/>
      <c r="L30" s="451"/>
      <c r="M30" s="451"/>
      <c r="N30" s="452"/>
      <c r="O30" s="453"/>
      <c r="P30" s="418"/>
      <c r="Q30" s="454"/>
    </row>
    <row r="31" spans="1:17" ht="12.75" thickBot="1">
      <c r="A31" s="375"/>
      <c r="B31" s="400"/>
      <c r="C31" s="400"/>
      <c r="D31" s="400"/>
      <c r="E31" s="400"/>
      <c r="F31" s="455"/>
      <c r="G31" s="456"/>
      <c r="H31" s="457"/>
      <c r="I31" s="457"/>
      <c r="J31" s="458"/>
      <c r="K31" s="46"/>
      <c r="L31" s="459"/>
      <c r="M31" s="460"/>
      <c r="N31" s="461"/>
      <c r="O31" s="462"/>
      <c r="P31" s="463"/>
      <c r="Q31" s="464"/>
    </row>
    <row r="32" spans="1:17" ht="12">
      <c r="A32" s="465" t="s">
        <v>462</v>
      </c>
      <c r="B32" s="383" t="s">
        <v>22</v>
      </c>
      <c r="C32" s="466" t="s">
        <v>151</v>
      </c>
      <c r="D32" s="383" t="s">
        <v>152</v>
      </c>
      <c r="E32" s="467" t="s">
        <v>153</v>
      </c>
      <c r="F32" s="455"/>
      <c r="G32" s="456"/>
      <c r="H32" s="457"/>
      <c r="I32" s="457"/>
      <c r="J32" s="458"/>
      <c r="K32" s="46"/>
      <c r="L32" s="459"/>
      <c r="M32" s="460"/>
      <c r="N32" s="461"/>
      <c r="O32" s="462"/>
      <c r="P32" s="463"/>
      <c r="Q32" s="464"/>
    </row>
    <row r="33" spans="1:17" ht="12.75" thickBot="1">
      <c r="A33" s="468"/>
      <c r="B33" s="469" t="s">
        <v>18</v>
      </c>
      <c r="C33" s="470"/>
      <c r="D33" s="469" t="s">
        <v>154</v>
      </c>
      <c r="E33" s="471" t="s">
        <v>155</v>
      </c>
      <c r="F33" s="455"/>
      <c r="G33" s="456"/>
      <c r="H33" s="457"/>
      <c r="I33" s="457"/>
      <c r="J33" s="458"/>
      <c r="K33" s="46"/>
      <c r="L33" s="459"/>
      <c r="M33" s="460"/>
      <c r="N33" s="461"/>
      <c r="O33" s="462"/>
      <c r="P33" s="463"/>
      <c r="Q33" s="464"/>
    </row>
    <row r="34" spans="1:17" ht="12">
      <c r="A34" s="398" t="s">
        <v>146</v>
      </c>
      <c r="B34" s="399"/>
      <c r="C34" s="400"/>
      <c r="D34" s="399"/>
      <c r="E34" s="472"/>
      <c r="F34" s="455"/>
      <c r="G34" s="456"/>
      <c r="H34" s="457"/>
      <c r="I34" s="457"/>
      <c r="J34" s="458"/>
      <c r="K34" s="46"/>
      <c r="L34" s="459"/>
      <c r="M34" s="460"/>
      <c r="N34" s="461"/>
      <c r="O34" s="462"/>
      <c r="P34" s="463"/>
      <c r="Q34" s="464"/>
    </row>
    <row r="35" spans="1:17" ht="12">
      <c r="A35" s="473" t="s">
        <v>220</v>
      </c>
      <c r="B35" s="401" t="s">
        <v>406</v>
      </c>
      <c r="C35" s="474"/>
      <c r="D35" s="475"/>
      <c r="E35" s="476"/>
      <c r="F35" s="477"/>
      <c r="G35" s="478"/>
      <c r="H35" s="456"/>
      <c r="I35" s="456"/>
      <c r="J35" s="456"/>
      <c r="K35" s="46"/>
      <c r="L35" s="459"/>
      <c r="M35" s="460"/>
      <c r="N35" s="460"/>
      <c r="O35" s="456"/>
      <c r="P35" s="463"/>
      <c r="Q35" s="463"/>
    </row>
    <row r="36" spans="1:17" ht="12">
      <c r="A36" s="473" t="s">
        <v>221</v>
      </c>
      <c r="B36" s="401" t="s">
        <v>406</v>
      </c>
      <c r="C36" s="474"/>
      <c r="D36" s="475"/>
      <c r="E36" s="476"/>
      <c r="F36" s="411"/>
      <c r="G36" s="456"/>
      <c r="H36" s="456"/>
      <c r="I36" s="456"/>
      <c r="J36" s="456"/>
      <c r="K36" s="46"/>
      <c r="L36" s="459"/>
      <c r="M36" s="460"/>
      <c r="N36" s="460"/>
      <c r="O36" s="456"/>
      <c r="P36" s="463"/>
      <c r="Q36" s="463"/>
    </row>
    <row r="37" spans="1:17" ht="12">
      <c r="A37" s="473" t="s">
        <v>222</v>
      </c>
      <c r="B37" s="401">
        <v>961400000</v>
      </c>
      <c r="C37" s="474">
        <f aca="true" t="shared" si="1" ref="C37:C51">B37/$B$53</f>
        <v>0.31291498502799114</v>
      </c>
      <c r="D37" s="475">
        <f>($B$39+$B$51)/$B$53</f>
        <v>0.18405806535607344</v>
      </c>
      <c r="E37" s="476">
        <f>D37+$C$56</f>
        <v>0.20218070563728682</v>
      </c>
      <c r="F37" s="411"/>
      <c r="G37" s="456"/>
      <c r="H37" s="456"/>
      <c r="I37" s="456"/>
      <c r="J37" s="456"/>
      <c r="K37" s="46"/>
      <c r="L37" s="459"/>
      <c r="M37" s="460"/>
      <c r="N37" s="460"/>
      <c r="O37" s="456"/>
      <c r="P37" s="463"/>
      <c r="Q37" s="463"/>
    </row>
    <row r="38" spans="1:17" ht="12">
      <c r="A38" s="473" t="s">
        <v>223</v>
      </c>
      <c r="B38" s="401">
        <v>165000000</v>
      </c>
      <c r="C38" s="474">
        <f t="shared" si="1"/>
        <v>0.05370394479885431</v>
      </c>
      <c r="D38" s="475">
        <f>($B$39+$B$51)/$B$53</f>
        <v>0.18405806535607344</v>
      </c>
      <c r="E38" s="476">
        <f>D38+$C$56</f>
        <v>0.20218070563728682</v>
      </c>
      <c r="F38" s="477"/>
      <c r="G38" s="400"/>
      <c r="H38" s="400"/>
      <c r="I38" s="400"/>
      <c r="J38" s="400"/>
      <c r="K38" s="400"/>
      <c r="L38" s="400"/>
      <c r="M38" s="400"/>
      <c r="N38" s="400"/>
      <c r="O38" s="400"/>
      <c r="P38" s="400"/>
      <c r="Q38" s="400"/>
    </row>
    <row r="39" spans="1:17" ht="12">
      <c r="A39" s="473" t="s">
        <v>156</v>
      </c>
      <c r="B39" s="401">
        <v>445000000</v>
      </c>
      <c r="C39" s="474">
        <f t="shared" si="1"/>
        <v>0.14483791173024346</v>
      </c>
      <c r="D39" s="475">
        <v>0</v>
      </c>
      <c r="E39" s="476">
        <v>0</v>
      </c>
      <c r="F39" s="411"/>
      <c r="G39" s="400"/>
      <c r="H39" s="400"/>
      <c r="I39" s="400"/>
      <c r="J39" s="400"/>
      <c r="K39" s="400"/>
      <c r="L39" s="400"/>
      <c r="M39" s="400"/>
      <c r="N39" s="400"/>
      <c r="O39" s="400"/>
      <c r="P39" s="400"/>
      <c r="Q39" s="400"/>
    </row>
    <row r="40" spans="1:17" ht="12">
      <c r="A40" s="473"/>
      <c r="B40" s="401"/>
      <c r="C40" s="474"/>
      <c r="D40" s="475"/>
      <c r="E40" s="476"/>
      <c r="F40" s="411"/>
      <c r="G40" s="400"/>
      <c r="H40" s="400"/>
      <c r="I40" s="400"/>
      <c r="J40" s="400"/>
      <c r="K40" s="400"/>
      <c r="L40" s="400"/>
      <c r="M40" s="400"/>
      <c r="N40" s="400"/>
      <c r="O40" s="400"/>
      <c r="P40" s="400"/>
      <c r="Q40" s="400"/>
    </row>
    <row r="41" spans="1:17" ht="12">
      <c r="A41" s="479" t="s">
        <v>274</v>
      </c>
      <c r="B41" s="401"/>
      <c r="C41" s="474"/>
      <c r="D41" s="475"/>
      <c r="E41" s="476"/>
      <c r="F41" s="411"/>
      <c r="G41" s="400"/>
      <c r="H41" s="400"/>
      <c r="I41" s="400"/>
      <c r="J41" s="400"/>
      <c r="K41" s="400"/>
      <c r="L41" s="400"/>
      <c r="M41" s="400"/>
      <c r="N41" s="400"/>
      <c r="O41" s="400"/>
      <c r="P41" s="400"/>
      <c r="Q41" s="400"/>
    </row>
    <row r="42" spans="1:17" ht="12">
      <c r="A42" s="473" t="s">
        <v>220</v>
      </c>
      <c r="B42" s="401">
        <v>152796250</v>
      </c>
      <c r="C42" s="474">
        <f t="shared" si="1"/>
        <v>0.04973188712407239</v>
      </c>
      <c r="D42" s="475">
        <f>($B$39+$B$51)/$B$53</f>
        <v>0.18405806535607344</v>
      </c>
      <c r="E42" s="476">
        <f>D42+$C$56</f>
        <v>0.20218070563728682</v>
      </c>
      <c r="F42" s="411"/>
      <c r="G42" s="400"/>
      <c r="H42" s="400"/>
      <c r="I42" s="400"/>
      <c r="J42" s="400"/>
      <c r="K42" s="400"/>
      <c r="L42" s="400"/>
      <c r="M42" s="400"/>
      <c r="N42" s="400"/>
      <c r="O42" s="400"/>
      <c r="P42" s="400"/>
      <c r="Q42" s="400"/>
    </row>
    <row r="43" spans="1:17" ht="12">
      <c r="A43" s="473" t="s">
        <v>221</v>
      </c>
      <c r="B43" s="401">
        <v>153110000</v>
      </c>
      <c r="C43" s="474">
        <f t="shared" si="1"/>
        <v>0.04983400598880354</v>
      </c>
      <c r="D43" s="475">
        <f aca="true" t="shared" si="2" ref="D43:D50">($B$39+$B$51)/$B$53</f>
        <v>0.18405806535607344</v>
      </c>
      <c r="E43" s="476">
        <f aca="true" t="shared" si="3" ref="E43:E50">D43+$C$56</f>
        <v>0.20218070563728682</v>
      </c>
      <c r="F43" s="411"/>
      <c r="G43" s="400"/>
      <c r="H43" s="400"/>
      <c r="I43" s="400"/>
      <c r="J43" s="400"/>
      <c r="K43" s="400"/>
      <c r="L43" s="400"/>
      <c r="M43" s="400"/>
      <c r="N43" s="400"/>
      <c r="O43" s="400"/>
      <c r="P43" s="400"/>
      <c r="Q43" s="400"/>
    </row>
    <row r="44" spans="1:17" ht="12">
      <c r="A44" s="473" t="s">
        <v>222</v>
      </c>
      <c r="B44" s="401">
        <v>153423750</v>
      </c>
      <c r="C44" s="474">
        <f t="shared" si="1"/>
        <v>0.04993612485353469</v>
      </c>
      <c r="D44" s="475">
        <f t="shared" si="2"/>
        <v>0.18405806535607344</v>
      </c>
      <c r="E44" s="476">
        <f t="shared" si="3"/>
        <v>0.20218070563728682</v>
      </c>
      <c r="F44" s="411"/>
      <c r="G44" s="400"/>
      <c r="H44" s="400"/>
      <c r="I44" s="400"/>
      <c r="J44" s="400"/>
      <c r="K44" s="400"/>
      <c r="L44" s="400"/>
      <c r="M44" s="400"/>
      <c r="N44" s="400"/>
      <c r="O44" s="400"/>
      <c r="P44" s="400"/>
      <c r="Q44" s="400"/>
    </row>
    <row r="45" spans="1:17" ht="12">
      <c r="A45" s="473" t="s">
        <v>223</v>
      </c>
      <c r="B45" s="401">
        <v>153737500</v>
      </c>
      <c r="C45" s="474">
        <f t="shared" si="1"/>
        <v>0.05003824371826585</v>
      </c>
      <c r="D45" s="475">
        <f t="shared" si="2"/>
        <v>0.18405806535607344</v>
      </c>
      <c r="E45" s="476">
        <f t="shared" si="3"/>
        <v>0.20218070563728682</v>
      </c>
      <c r="F45" s="411"/>
      <c r="G45" s="400"/>
      <c r="H45" s="400"/>
      <c r="I45" s="400"/>
      <c r="J45" s="400"/>
      <c r="K45" s="400"/>
      <c r="L45" s="400"/>
      <c r="M45" s="400"/>
      <c r="N45" s="400"/>
      <c r="O45" s="400"/>
      <c r="P45" s="400"/>
      <c r="Q45" s="400"/>
    </row>
    <row r="46" spans="1:17" ht="12">
      <c r="A46" s="473" t="s">
        <v>224</v>
      </c>
      <c r="B46" s="401">
        <v>152796250</v>
      </c>
      <c r="C46" s="474">
        <f t="shared" si="1"/>
        <v>0.04973188712407239</v>
      </c>
      <c r="D46" s="475">
        <f t="shared" si="2"/>
        <v>0.18405806535607344</v>
      </c>
      <c r="E46" s="476">
        <f t="shared" si="3"/>
        <v>0.20218070563728682</v>
      </c>
      <c r="F46" s="411"/>
      <c r="G46" s="400"/>
      <c r="H46" s="400"/>
      <c r="I46" s="400"/>
      <c r="J46" s="400"/>
      <c r="K46" s="400"/>
      <c r="L46" s="400"/>
      <c r="M46" s="400"/>
      <c r="N46" s="400"/>
      <c r="O46" s="400"/>
      <c r="P46" s="400"/>
      <c r="Q46" s="400"/>
    </row>
    <row r="47" spans="1:17" ht="12">
      <c r="A47" s="473" t="s">
        <v>225</v>
      </c>
      <c r="B47" s="401">
        <v>153110000</v>
      </c>
      <c r="C47" s="474">
        <f t="shared" si="1"/>
        <v>0.04983400598880354</v>
      </c>
      <c r="D47" s="475">
        <f t="shared" si="2"/>
        <v>0.18405806535607344</v>
      </c>
      <c r="E47" s="476">
        <f t="shared" si="3"/>
        <v>0.20218070563728682</v>
      </c>
      <c r="F47" s="411"/>
      <c r="G47" s="400"/>
      <c r="H47" s="400"/>
      <c r="I47" s="400"/>
      <c r="J47" s="400"/>
      <c r="K47" s="400"/>
      <c r="L47" s="400"/>
      <c r="M47" s="400"/>
      <c r="N47" s="400"/>
      <c r="O47" s="400"/>
      <c r="P47" s="400"/>
      <c r="Q47" s="400"/>
    </row>
    <row r="48" spans="1:17" ht="12">
      <c r="A48" s="473" t="s">
        <v>226</v>
      </c>
      <c r="B48" s="401">
        <v>153423750</v>
      </c>
      <c r="C48" s="474">
        <f t="shared" si="1"/>
        <v>0.04993612485353469</v>
      </c>
      <c r="D48" s="475">
        <f t="shared" si="2"/>
        <v>0.18405806535607344</v>
      </c>
      <c r="E48" s="476">
        <f t="shared" si="3"/>
        <v>0.20218070563728682</v>
      </c>
      <c r="F48" s="411"/>
      <c r="G48" s="400"/>
      <c r="H48" s="400"/>
      <c r="I48" s="400"/>
      <c r="J48" s="400"/>
      <c r="K48" s="400"/>
      <c r="L48" s="400"/>
      <c r="M48" s="400"/>
      <c r="N48" s="400"/>
      <c r="O48" s="400"/>
      <c r="P48" s="400"/>
      <c r="Q48" s="400"/>
    </row>
    <row r="49" spans="1:17" ht="12">
      <c r="A49" s="473" t="s">
        <v>248</v>
      </c>
      <c r="B49" s="401">
        <v>154051250</v>
      </c>
      <c r="C49" s="474">
        <f t="shared" si="1"/>
        <v>0.050140362582997006</v>
      </c>
      <c r="D49" s="475">
        <f t="shared" si="2"/>
        <v>0.18405806535607344</v>
      </c>
      <c r="E49" s="476">
        <f t="shared" si="3"/>
        <v>0.20218070563728682</v>
      </c>
      <c r="F49" s="411"/>
      <c r="G49" s="400"/>
      <c r="H49" s="400"/>
      <c r="I49" s="400"/>
      <c r="J49" s="400"/>
      <c r="K49" s="400"/>
      <c r="L49" s="400"/>
      <c r="M49" s="400"/>
      <c r="N49" s="400"/>
      <c r="O49" s="400"/>
      <c r="P49" s="400"/>
      <c r="Q49" s="400"/>
    </row>
    <row r="50" spans="1:17" ht="12">
      <c r="A50" s="473" t="s">
        <v>249</v>
      </c>
      <c r="B50" s="401">
        <v>154051250</v>
      </c>
      <c r="C50" s="474">
        <f t="shared" si="1"/>
        <v>0.050140362582997006</v>
      </c>
      <c r="D50" s="475">
        <f t="shared" si="2"/>
        <v>0.18405806535607344</v>
      </c>
      <c r="E50" s="476">
        <f t="shared" si="3"/>
        <v>0.20218070563728682</v>
      </c>
      <c r="F50" s="411"/>
      <c r="G50" s="400"/>
      <c r="H50" s="400"/>
      <c r="I50" s="400"/>
      <c r="J50" s="400"/>
      <c r="K50" s="400"/>
      <c r="L50" s="400"/>
      <c r="M50" s="400"/>
      <c r="N50" s="400"/>
      <c r="O50" s="400"/>
      <c r="P50" s="400"/>
      <c r="Q50" s="400"/>
    </row>
    <row r="51" spans="1:17" ht="12">
      <c r="A51" s="473" t="s">
        <v>156</v>
      </c>
      <c r="B51" s="401">
        <v>120500000</v>
      </c>
      <c r="C51" s="474">
        <f t="shared" si="1"/>
        <v>0.03922015362582997</v>
      </c>
      <c r="D51" s="475">
        <v>0</v>
      </c>
      <c r="E51" s="476">
        <v>0</v>
      </c>
      <c r="F51" s="411"/>
      <c r="G51" s="400"/>
      <c r="H51" s="400"/>
      <c r="I51" s="400"/>
      <c r="J51" s="400"/>
      <c r="K51" s="400"/>
      <c r="L51" s="400"/>
      <c r="M51" s="400"/>
      <c r="N51" s="400"/>
      <c r="O51" s="400"/>
      <c r="P51" s="400"/>
      <c r="Q51" s="400"/>
    </row>
    <row r="52" spans="1:17" ht="12.75" thickBot="1">
      <c r="A52" s="759"/>
      <c r="B52" s="480"/>
      <c r="C52" s="481"/>
      <c r="D52" s="482"/>
      <c r="E52" s="483"/>
      <c r="F52" s="484"/>
      <c r="G52" s="485"/>
      <c r="H52" s="485"/>
      <c r="I52" s="485"/>
      <c r="J52" s="485"/>
      <c r="K52" s="485"/>
      <c r="L52" s="485"/>
      <c r="M52" s="485"/>
      <c r="N52" s="485"/>
      <c r="O52" s="485"/>
      <c r="P52" s="485"/>
      <c r="Q52" s="485"/>
    </row>
    <row r="53" spans="1:17" ht="12">
      <c r="A53" s="473"/>
      <c r="B53" s="486">
        <f>SUM(B35:B52)</f>
        <v>3072400000</v>
      </c>
      <c r="C53" s="487">
        <v>1</v>
      </c>
      <c r="D53" s="488"/>
      <c r="E53" s="489"/>
      <c r="F53" s="477"/>
      <c r="G53" s="400"/>
      <c r="H53" s="400"/>
      <c r="I53" s="400"/>
      <c r="J53" s="400"/>
      <c r="K53" s="400"/>
      <c r="L53" s="400"/>
      <c r="M53" s="400"/>
      <c r="N53" s="400"/>
      <c r="O53" s="400"/>
      <c r="P53" s="400"/>
      <c r="Q53" s="400"/>
    </row>
    <row r="54" spans="1:17" ht="12.75" thickBot="1">
      <c r="A54" s="473"/>
      <c r="B54" s="490"/>
      <c r="C54" s="491"/>
      <c r="D54" s="488"/>
      <c r="E54" s="489"/>
      <c r="F54" s="477"/>
      <c r="G54" s="456"/>
      <c r="H54" s="456"/>
      <c r="I54" s="456"/>
      <c r="J54" s="456"/>
      <c r="K54" s="46"/>
      <c r="L54" s="459"/>
      <c r="M54" s="460"/>
      <c r="N54" s="460"/>
      <c r="O54" s="492"/>
      <c r="P54" s="463"/>
      <c r="Q54" s="463"/>
    </row>
    <row r="55" spans="1:17" ht="12">
      <c r="A55" s="493"/>
      <c r="B55" s="494"/>
      <c r="C55" s="495"/>
      <c r="D55" s="494"/>
      <c r="E55" s="496"/>
      <c r="F55" s="477"/>
      <c r="G55" s="456"/>
      <c r="H55" s="456"/>
      <c r="I55" s="456"/>
      <c r="J55" s="456"/>
      <c r="K55" s="46"/>
      <c r="L55" s="459"/>
      <c r="M55" s="460"/>
      <c r="N55" s="460"/>
      <c r="O55" s="492"/>
      <c r="P55" s="463"/>
      <c r="Q55" s="463"/>
    </row>
    <row r="56" spans="1:17" ht="12">
      <c r="A56" s="473" t="s">
        <v>227</v>
      </c>
      <c r="B56" s="197">
        <f>'[3]Page 7'!$B$56</f>
        <v>55680000</v>
      </c>
      <c r="C56" s="474">
        <f>B56/B53</f>
        <v>0.018122640281213385</v>
      </c>
      <c r="D56" s="186"/>
      <c r="E56" s="489"/>
      <c r="F56" s="400"/>
      <c r="G56" s="400"/>
      <c r="H56" s="400"/>
      <c r="I56" s="400"/>
      <c r="J56" s="400"/>
      <c r="K56" s="400"/>
      <c r="L56" s="400"/>
      <c r="M56" s="400"/>
      <c r="N56" s="400"/>
      <c r="O56" s="400"/>
      <c r="P56" s="400"/>
      <c r="Q56" s="400"/>
    </row>
    <row r="57" spans="1:17" ht="12.75" thickBot="1">
      <c r="A57" s="497"/>
      <c r="B57" s="498"/>
      <c r="C57" s="372"/>
      <c r="D57" s="498"/>
      <c r="E57" s="499"/>
      <c r="F57" s="378"/>
      <c r="G57" s="400"/>
      <c r="H57" s="400"/>
      <c r="I57" s="400"/>
      <c r="J57" s="400"/>
      <c r="K57" s="400"/>
      <c r="L57" s="412"/>
      <c r="M57" s="412"/>
      <c r="N57" s="413"/>
      <c r="O57" s="414"/>
      <c r="P57" s="378"/>
      <c r="Q57" s="415"/>
    </row>
    <row r="58" spans="1:17" ht="12">
      <c r="A58" s="375" t="s">
        <v>502</v>
      </c>
      <c r="B58" s="378"/>
      <c r="C58" s="378"/>
      <c r="D58" s="378"/>
      <c r="E58" s="378"/>
      <c r="F58" s="378"/>
      <c r="G58" s="400"/>
      <c r="H58" s="400"/>
      <c r="I58" s="400"/>
      <c r="J58" s="400"/>
      <c r="K58" s="400"/>
      <c r="L58" s="412"/>
      <c r="M58" s="412"/>
      <c r="N58" s="413"/>
      <c r="O58" s="414"/>
      <c r="P58" s="378"/>
      <c r="Q58" s="415"/>
    </row>
    <row r="59" spans="1:17" ht="12.75" thickBot="1">
      <c r="A59" s="375"/>
      <c r="B59" s="378"/>
      <c r="C59" s="378"/>
      <c r="D59" s="378"/>
      <c r="E59" s="378"/>
      <c r="F59" s="378"/>
      <c r="G59" s="400"/>
      <c r="H59" s="400"/>
      <c r="I59" s="400"/>
      <c r="J59" s="400"/>
      <c r="K59" s="400"/>
      <c r="L59" s="412"/>
      <c r="M59" s="412"/>
      <c r="N59" s="413"/>
      <c r="O59" s="414"/>
      <c r="P59" s="378"/>
      <c r="Q59" s="415"/>
    </row>
    <row r="60" spans="1:17" ht="12">
      <c r="A60" s="465" t="s">
        <v>463</v>
      </c>
      <c r="B60" s="467"/>
      <c r="C60" s="378"/>
      <c r="D60" s="378"/>
      <c r="E60" s="378"/>
      <c r="F60" s="378"/>
      <c r="G60" s="400"/>
      <c r="H60" s="400"/>
      <c r="I60" s="400"/>
      <c r="J60" s="400"/>
      <c r="K60" s="400"/>
      <c r="L60" s="412"/>
      <c r="M60" s="412"/>
      <c r="N60" s="413"/>
      <c r="O60" s="414"/>
      <c r="P60" s="378"/>
      <c r="Q60" s="415"/>
    </row>
    <row r="61" spans="1:17" ht="12.75" thickBot="1">
      <c r="A61" s="468"/>
      <c r="B61" s="471"/>
      <c r="C61" s="375"/>
      <c r="D61" s="375"/>
      <c r="E61" s="375"/>
      <c r="F61" s="375"/>
      <c r="G61" s="375"/>
      <c r="H61" s="375"/>
      <c r="I61" s="375"/>
      <c r="J61" s="375"/>
      <c r="K61" s="375"/>
      <c r="L61" s="375"/>
      <c r="M61" s="375"/>
      <c r="N61" s="375"/>
      <c r="O61" s="375"/>
      <c r="P61" s="375"/>
      <c r="Q61" s="375"/>
    </row>
    <row r="62" spans="1:17" ht="12">
      <c r="A62" s="556" t="s">
        <v>163</v>
      </c>
      <c r="B62" s="197">
        <f>'[3]Page 7'!$B$62</f>
        <v>134990000</v>
      </c>
      <c r="C62" s="375"/>
      <c r="D62" s="375"/>
      <c r="E62" s="375"/>
      <c r="F62" s="375"/>
      <c r="G62" s="375"/>
      <c r="H62" s="375"/>
      <c r="I62" s="375"/>
      <c r="J62" s="375"/>
      <c r="K62" s="375"/>
      <c r="L62" s="375"/>
      <c r="M62" s="375"/>
      <c r="N62" s="375"/>
      <c r="O62" s="375"/>
      <c r="P62" s="375"/>
      <c r="Q62" s="375"/>
    </row>
    <row r="63" spans="1:17" ht="12">
      <c r="A63" s="556" t="s">
        <v>164</v>
      </c>
      <c r="B63" s="197"/>
      <c r="C63" s="375"/>
      <c r="D63" s="375"/>
      <c r="E63" s="375"/>
      <c r="F63" s="375"/>
      <c r="G63" s="375"/>
      <c r="H63" s="375"/>
      <c r="I63" s="375"/>
      <c r="J63" s="375"/>
      <c r="K63" s="375"/>
      <c r="L63" s="375"/>
      <c r="M63" s="375"/>
      <c r="N63" s="375"/>
      <c r="O63" s="375"/>
      <c r="P63" s="375"/>
      <c r="Q63" s="375"/>
    </row>
    <row r="64" spans="1:17" ht="12">
      <c r="A64" s="556" t="s">
        <v>165</v>
      </c>
      <c r="B64" s="197"/>
      <c r="C64" s="375"/>
      <c r="D64" s="375"/>
      <c r="E64" s="375"/>
      <c r="F64" s="375"/>
      <c r="G64" s="375"/>
      <c r="H64" s="375"/>
      <c r="I64" s="375"/>
      <c r="J64" s="375"/>
      <c r="K64" s="375"/>
      <c r="L64" s="375"/>
      <c r="M64" s="375"/>
      <c r="N64" s="375"/>
      <c r="O64" s="375"/>
      <c r="P64" s="375"/>
      <c r="Q64" s="375"/>
    </row>
    <row r="65" spans="1:17" ht="12.75" thickBot="1">
      <c r="A65" s="557" t="s">
        <v>166</v>
      </c>
      <c r="B65" s="198">
        <f>'[3]Page 7'!$B$65</f>
        <v>55680000</v>
      </c>
      <c r="C65" s="375"/>
      <c r="D65" s="375"/>
      <c r="E65" s="375"/>
      <c r="F65" s="375"/>
      <c r="G65" s="375"/>
      <c r="H65" s="375"/>
      <c r="I65" s="375"/>
      <c r="J65" s="375"/>
      <c r="K65" s="375"/>
      <c r="L65" s="375"/>
      <c r="M65" s="375"/>
      <c r="N65" s="375"/>
      <c r="O65" s="375"/>
      <c r="P65" s="375"/>
      <c r="Q65" s="375"/>
    </row>
    <row r="66" spans="1:17" ht="12.75" thickBot="1">
      <c r="A66" s="379"/>
      <c r="B66" s="379"/>
      <c r="C66" s="375"/>
      <c r="D66" s="375"/>
      <c r="E66" s="375"/>
      <c r="F66" s="375"/>
      <c r="G66" s="375"/>
      <c r="H66" s="375"/>
      <c r="I66" s="375"/>
      <c r="J66" s="375"/>
      <c r="K66" s="375"/>
      <c r="L66" s="375"/>
      <c r="M66" s="375"/>
      <c r="N66" s="375"/>
      <c r="O66" s="375"/>
      <c r="P66" s="375"/>
      <c r="Q66" s="375"/>
    </row>
    <row r="67" spans="1:17" ht="12">
      <c r="A67" s="465" t="s">
        <v>464</v>
      </c>
      <c r="B67" s="383"/>
      <c r="C67" s="375"/>
      <c r="D67" s="375"/>
      <c r="E67" s="375"/>
      <c r="F67" s="375"/>
      <c r="G67" s="375"/>
      <c r="H67" s="375"/>
      <c r="I67" s="375"/>
      <c r="J67" s="375"/>
      <c r="K67" s="375"/>
      <c r="L67" s="375"/>
      <c r="M67" s="375"/>
      <c r="N67" s="375"/>
      <c r="O67" s="375"/>
      <c r="P67" s="375"/>
      <c r="Q67" s="375"/>
    </row>
    <row r="68" spans="1:17" ht="12.75" thickBot="1">
      <c r="A68" s="468"/>
      <c r="B68" s="469"/>
      <c r="C68" s="375"/>
      <c r="D68" s="375"/>
      <c r="E68" s="375"/>
      <c r="F68" s="375"/>
      <c r="G68" s="375"/>
      <c r="H68" s="375"/>
      <c r="I68" s="375"/>
      <c r="J68" s="375"/>
      <c r="K68" s="375"/>
      <c r="L68" s="375"/>
      <c r="M68" s="375"/>
      <c r="N68" s="375"/>
      <c r="O68" s="375"/>
      <c r="P68" s="375"/>
      <c r="Q68" s="375"/>
    </row>
    <row r="69" spans="1:17" ht="12" customHeight="1">
      <c r="A69" s="832" t="s">
        <v>520</v>
      </c>
      <c r="B69" s="500"/>
      <c r="C69" s="375"/>
      <c r="D69" s="375"/>
      <c r="E69" s="375"/>
      <c r="F69" s="375"/>
      <c r="G69" s="375"/>
      <c r="H69" s="375"/>
      <c r="I69" s="375"/>
      <c r="J69" s="375"/>
      <c r="K69" s="375"/>
      <c r="L69" s="375"/>
      <c r="M69" s="375"/>
      <c r="N69" s="375"/>
      <c r="O69" s="375"/>
      <c r="P69" s="375"/>
      <c r="Q69" s="375"/>
    </row>
    <row r="70" spans="1:17" ht="12.75" thickBot="1">
      <c r="A70" s="833"/>
      <c r="B70" s="501">
        <f>'[3]Page 7'!$B$70</f>
        <v>0.06073358838328469</v>
      </c>
      <c r="C70" s="375"/>
      <c r="D70" s="375"/>
      <c r="E70" s="375"/>
      <c r="F70" s="375"/>
      <c r="G70" s="375"/>
      <c r="H70" s="375"/>
      <c r="I70" s="375"/>
      <c r="J70" s="375"/>
      <c r="K70" s="375"/>
      <c r="L70" s="375"/>
      <c r="M70" s="375"/>
      <c r="N70" s="375"/>
      <c r="O70" s="375"/>
      <c r="P70" s="375"/>
      <c r="Q70" s="375"/>
    </row>
    <row r="71" spans="1:17" ht="12">
      <c r="A71" s="375" t="s">
        <v>228</v>
      </c>
      <c r="B71" s="375"/>
      <c r="C71" s="375"/>
      <c r="D71" s="375"/>
      <c r="E71" s="375"/>
      <c r="F71" s="375"/>
      <c r="G71" s="375"/>
      <c r="H71" s="375"/>
      <c r="I71" s="375"/>
      <c r="J71" s="375"/>
      <c r="K71" s="375"/>
      <c r="L71" s="375"/>
      <c r="M71" s="375"/>
      <c r="N71" s="375"/>
      <c r="O71" s="375"/>
      <c r="P71" s="375"/>
      <c r="Q71" s="375"/>
    </row>
    <row r="72" spans="1:17" ht="12">
      <c r="A72" s="103" t="s">
        <v>536</v>
      </c>
      <c r="B72" s="375"/>
      <c r="C72" s="375"/>
      <c r="D72" s="375"/>
      <c r="E72" s="375"/>
      <c r="F72" s="375"/>
      <c r="G72" s="375"/>
      <c r="H72" s="375"/>
      <c r="I72" s="375"/>
      <c r="J72" s="375"/>
      <c r="K72" s="375"/>
      <c r="L72" s="375"/>
      <c r="M72" s="375"/>
      <c r="N72" s="375"/>
      <c r="O72" s="375"/>
      <c r="P72" s="375"/>
      <c r="Q72" s="375"/>
    </row>
    <row r="73" spans="1:17" ht="12">
      <c r="A73" s="375"/>
      <c r="B73" s="375"/>
      <c r="C73" s="375"/>
      <c r="D73" s="375"/>
      <c r="E73" s="375"/>
      <c r="F73" s="375"/>
      <c r="G73" s="375"/>
      <c r="H73" s="375"/>
      <c r="I73" s="375"/>
      <c r="J73" s="375"/>
      <c r="K73" s="375"/>
      <c r="L73" s="375"/>
      <c r="M73" s="375"/>
      <c r="N73" s="375"/>
      <c r="O73" s="375"/>
      <c r="P73" s="375"/>
      <c r="Q73" s="375"/>
    </row>
    <row r="74" spans="1:17" ht="12">
      <c r="A74" s="375"/>
      <c r="B74" s="375"/>
      <c r="C74" s="378"/>
      <c r="D74" s="378"/>
      <c r="E74" s="378"/>
      <c r="F74" s="378"/>
      <c r="G74" s="400"/>
      <c r="H74" s="400"/>
      <c r="I74" s="400"/>
      <c r="J74" s="400"/>
      <c r="K74" s="400"/>
      <c r="L74" s="412"/>
      <c r="M74" s="412"/>
      <c r="N74" s="413"/>
      <c r="O74" s="414"/>
      <c r="P74" s="378"/>
      <c r="Q74" s="415"/>
    </row>
    <row r="75" spans="1:17" ht="12">
      <c r="A75" s="375"/>
      <c r="B75" s="375"/>
      <c r="C75" s="375"/>
      <c r="D75" s="375"/>
      <c r="E75" s="375"/>
      <c r="F75" s="375"/>
      <c r="G75" s="375"/>
      <c r="H75" s="375"/>
      <c r="I75" s="375"/>
      <c r="J75" s="375"/>
      <c r="K75" s="375"/>
      <c r="L75" s="375"/>
      <c r="M75" s="375"/>
      <c r="N75" s="375"/>
      <c r="O75" s="375"/>
      <c r="P75" s="375"/>
      <c r="Q75" s="375"/>
    </row>
    <row r="76" spans="1:17" ht="12">
      <c r="A76" s="375"/>
      <c r="B76" s="375"/>
      <c r="C76" s="375"/>
      <c r="D76" s="375"/>
      <c r="E76" s="375"/>
      <c r="F76" s="375"/>
      <c r="G76" s="375"/>
      <c r="H76" s="375"/>
      <c r="I76" s="375"/>
      <c r="J76" s="375"/>
      <c r="K76" s="375"/>
      <c r="L76" s="375"/>
      <c r="M76" s="375"/>
      <c r="N76" s="375"/>
      <c r="O76" s="375"/>
      <c r="P76" s="375"/>
      <c r="Q76" s="375"/>
    </row>
    <row r="77" spans="1:17" ht="12">
      <c r="A77" s="375"/>
      <c r="B77" s="375"/>
      <c r="C77" s="375"/>
      <c r="D77" s="375"/>
      <c r="E77" s="375"/>
      <c r="F77" s="375"/>
      <c r="G77" s="375"/>
      <c r="H77" s="375"/>
      <c r="I77" s="375"/>
      <c r="J77" s="375"/>
      <c r="K77" s="375"/>
      <c r="L77" s="375"/>
      <c r="M77" s="375"/>
      <c r="N77" s="375"/>
      <c r="O77" s="375"/>
      <c r="P77" s="375"/>
      <c r="Q77" s="375"/>
    </row>
    <row r="78" spans="1:17" ht="12">
      <c r="A78" s="375"/>
      <c r="B78" s="375"/>
      <c r="C78" s="375"/>
      <c r="D78" s="375"/>
      <c r="E78" s="375"/>
      <c r="F78" s="375"/>
      <c r="G78" s="375"/>
      <c r="H78" s="375"/>
      <c r="I78" s="375"/>
      <c r="J78" s="375"/>
      <c r="K78" s="375"/>
      <c r="L78" s="375"/>
      <c r="M78" s="375"/>
      <c r="N78" s="375"/>
      <c r="O78" s="375"/>
      <c r="P78" s="375"/>
      <c r="Q78" s="375"/>
    </row>
    <row r="79" spans="1:17" ht="12">
      <c r="A79" s="375"/>
      <c r="B79" s="375"/>
      <c r="C79" s="375"/>
      <c r="D79" s="375"/>
      <c r="E79" s="375"/>
      <c r="F79" s="375"/>
      <c r="G79" s="375"/>
      <c r="H79" s="375"/>
      <c r="I79" s="375"/>
      <c r="J79" s="375"/>
      <c r="K79" s="375"/>
      <c r="L79" s="375"/>
      <c r="M79" s="375"/>
      <c r="N79" s="375"/>
      <c r="O79" s="375"/>
      <c r="P79" s="375"/>
      <c r="Q79" s="375"/>
    </row>
    <row r="80" spans="1:17" ht="12">
      <c r="A80" s="375"/>
      <c r="B80" s="375"/>
      <c r="C80" s="375"/>
      <c r="D80" s="375"/>
      <c r="E80" s="375"/>
      <c r="F80" s="375"/>
      <c r="G80" s="375"/>
      <c r="H80" s="375"/>
      <c r="I80" s="375"/>
      <c r="J80" s="375"/>
      <c r="K80" s="375"/>
      <c r="L80" s="375"/>
      <c r="M80" s="375"/>
      <c r="N80" s="375"/>
      <c r="O80" s="375"/>
      <c r="P80" s="375"/>
      <c r="Q80" s="375"/>
    </row>
    <row r="81" spans="1:17" ht="12">
      <c r="A81" s="375"/>
      <c r="B81" s="375"/>
      <c r="C81" s="375"/>
      <c r="D81" s="375"/>
      <c r="E81" s="375"/>
      <c r="F81" s="375"/>
      <c r="G81" s="375"/>
      <c r="H81" s="375"/>
      <c r="I81" s="375"/>
      <c r="J81" s="375"/>
      <c r="K81" s="375"/>
      <c r="L81" s="375"/>
      <c r="M81" s="375"/>
      <c r="N81" s="375"/>
      <c r="O81" s="375"/>
      <c r="P81" s="375"/>
      <c r="Q81" s="375"/>
    </row>
    <row r="82" spans="1:17" ht="12">
      <c r="A82" s="375"/>
      <c r="B82" s="375"/>
      <c r="C82" s="375"/>
      <c r="D82" s="375"/>
      <c r="E82" s="375"/>
      <c r="F82" s="375"/>
      <c r="G82" s="375"/>
      <c r="H82" s="375"/>
      <c r="I82" s="375"/>
      <c r="J82" s="375"/>
      <c r="K82" s="375"/>
      <c r="L82" s="375"/>
      <c r="M82" s="375"/>
      <c r="N82" s="375"/>
      <c r="O82" s="375"/>
      <c r="P82" s="375"/>
      <c r="Q82" s="375"/>
    </row>
    <row r="83" spans="1:17" ht="12">
      <c r="A83" s="375"/>
      <c r="B83" s="375"/>
      <c r="C83" s="375"/>
      <c r="D83" s="375"/>
      <c r="E83" s="375"/>
      <c r="F83" s="375"/>
      <c r="G83" s="375"/>
      <c r="H83" s="375"/>
      <c r="I83" s="375"/>
      <c r="J83" s="375"/>
      <c r="K83" s="375"/>
      <c r="L83" s="375"/>
      <c r="M83" s="375"/>
      <c r="N83" s="375"/>
      <c r="O83" s="375"/>
      <c r="P83" s="375"/>
      <c r="Q83" s="375"/>
    </row>
    <row r="84" spans="1:17" ht="12">
      <c r="A84" s="375"/>
      <c r="B84" s="375"/>
      <c r="C84" s="375"/>
      <c r="D84" s="375"/>
      <c r="E84" s="375"/>
      <c r="F84" s="375"/>
      <c r="G84" s="375"/>
      <c r="H84" s="375"/>
      <c r="I84" s="375"/>
      <c r="J84" s="375"/>
      <c r="K84" s="375"/>
      <c r="L84" s="375"/>
      <c r="M84" s="375"/>
      <c r="N84" s="375"/>
      <c r="O84" s="375"/>
      <c r="P84" s="375"/>
      <c r="Q84" s="375"/>
    </row>
    <row r="85" spans="1:17" ht="12">
      <c r="A85" s="375"/>
      <c r="B85" s="375"/>
      <c r="C85" s="375"/>
      <c r="D85" s="375"/>
      <c r="E85" s="375"/>
      <c r="F85" s="375"/>
      <c r="G85" s="375"/>
      <c r="H85" s="375"/>
      <c r="I85" s="375"/>
      <c r="J85" s="375"/>
      <c r="K85" s="375"/>
      <c r="L85" s="375"/>
      <c r="M85" s="375"/>
      <c r="N85" s="375"/>
      <c r="O85" s="375"/>
      <c r="P85" s="375"/>
      <c r="Q85" s="375"/>
    </row>
    <row r="86" spans="1:17" ht="12">
      <c r="A86" s="375"/>
      <c r="B86" s="375"/>
      <c r="C86" s="375"/>
      <c r="D86" s="375"/>
      <c r="E86" s="375"/>
      <c r="F86" s="375"/>
      <c r="G86" s="375"/>
      <c r="H86" s="375"/>
      <c r="I86" s="375"/>
      <c r="J86" s="375"/>
      <c r="K86" s="375"/>
      <c r="L86" s="375"/>
      <c r="M86" s="375"/>
      <c r="N86" s="375"/>
      <c r="O86" s="375"/>
      <c r="P86" s="375"/>
      <c r="Q86" s="375"/>
    </row>
    <row r="87" spans="1:17" ht="12">
      <c r="A87" s="375"/>
      <c r="B87" s="375"/>
      <c r="C87" s="375"/>
      <c r="D87" s="375"/>
      <c r="E87" s="375"/>
      <c r="F87" s="375"/>
      <c r="G87" s="375"/>
      <c r="H87" s="375"/>
      <c r="I87" s="375"/>
      <c r="J87" s="375"/>
      <c r="K87" s="375"/>
      <c r="L87" s="375"/>
      <c r="M87" s="375"/>
      <c r="N87" s="375"/>
      <c r="O87" s="375"/>
      <c r="P87" s="375"/>
      <c r="Q87" s="375"/>
    </row>
    <row r="88" spans="1:17" ht="12">
      <c r="A88" s="375"/>
      <c r="B88" s="375"/>
      <c r="C88" s="375"/>
      <c r="D88" s="375"/>
      <c r="E88" s="375"/>
      <c r="F88" s="375"/>
      <c r="G88" s="375"/>
      <c r="H88" s="375"/>
      <c r="I88" s="375"/>
      <c r="J88" s="375"/>
      <c r="K88" s="375"/>
      <c r="L88" s="375"/>
      <c r="M88" s="375"/>
      <c r="N88" s="375"/>
      <c r="O88" s="375"/>
      <c r="P88" s="375"/>
      <c r="Q88" s="375"/>
    </row>
    <row r="89" spans="3:17" ht="12">
      <c r="C89" s="375"/>
      <c r="D89" s="375"/>
      <c r="E89" s="375"/>
      <c r="F89" s="375"/>
      <c r="G89" s="375"/>
      <c r="H89" s="375"/>
      <c r="I89" s="375"/>
      <c r="J89" s="375"/>
      <c r="K89" s="375"/>
      <c r="L89" s="375"/>
      <c r="M89" s="375"/>
      <c r="N89" s="375"/>
      <c r="O89" s="375"/>
      <c r="P89" s="375"/>
      <c r="Q89" s="375"/>
    </row>
    <row r="90" spans="1:17" ht="12">
      <c r="A90" s="375"/>
      <c r="B90" s="375"/>
      <c r="C90" s="375"/>
      <c r="D90" s="375"/>
      <c r="E90" s="375"/>
      <c r="F90" s="375"/>
      <c r="G90" s="375"/>
      <c r="H90" s="375"/>
      <c r="I90" s="375"/>
      <c r="J90" s="375"/>
      <c r="K90" s="375"/>
      <c r="L90" s="375"/>
      <c r="M90" s="375"/>
      <c r="N90" s="375"/>
      <c r="O90" s="375"/>
      <c r="P90" s="375"/>
      <c r="Q90" s="375"/>
    </row>
    <row r="91" spans="1:17" ht="12">
      <c r="A91" s="375"/>
      <c r="B91" s="375"/>
      <c r="C91" s="375"/>
      <c r="D91" s="375"/>
      <c r="E91" s="375"/>
      <c r="F91" s="375"/>
      <c r="G91" s="375"/>
      <c r="H91" s="375"/>
      <c r="I91" s="375"/>
      <c r="J91" s="375"/>
      <c r="K91" s="375"/>
      <c r="L91" s="375"/>
      <c r="M91" s="375"/>
      <c r="N91" s="375"/>
      <c r="O91" s="375"/>
      <c r="P91" s="375"/>
      <c r="Q91" s="375"/>
    </row>
    <row r="92" spans="1:17" ht="12">
      <c r="A92" s="375"/>
      <c r="B92" s="375"/>
      <c r="C92" s="375"/>
      <c r="D92" s="375"/>
      <c r="E92" s="375"/>
      <c r="F92" s="375"/>
      <c r="G92" s="375"/>
      <c r="H92" s="375"/>
      <c r="I92" s="375"/>
      <c r="J92" s="375"/>
      <c r="K92" s="375"/>
      <c r="L92" s="375"/>
      <c r="M92" s="375"/>
      <c r="N92" s="375"/>
      <c r="O92" s="375"/>
      <c r="P92" s="375"/>
      <c r="Q92" s="375"/>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&amp;CLangton Investors' Report - June 2012</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4"/>
  <sheetViews>
    <sheetView view="pageLayout" workbookViewId="0" topLeftCell="A19">
      <selection activeCell="B50" sqref="B50"/>
    </sheetView>
  </sheetViews>
  <sheetFormatPr defaultColWidth="9.140625" defaultRowHeight="12"/>
  <cols>
    <col min="1" max="1" width="9.140625" style="102" customWidth="1"/>
    <col min="2" max="2" width="51.7109375" style="102" customWidth="1"/>
    <col min="3" max="3" width="15.140625" style="102" bestFit="1" customWidth="1"/>
    <col min="4" max="4" width="17.421875" style="102" customWidth="1"/>
    <col min="5" max="5" width="17.7109375" style="102" bestFit="1" customWidth="1"/>
    <col min="6" max="6" width="14.28125" style="102" customWidth="1"/>
    <col min="7" max="7" width="14.140625" style="102" customWidth="1"/>
    <col min="8" max="8" width="15.00390625" style="102" customWidth="1"/>
    <col min="9" max="9" width="16.140625" style="102" customWidth="1"/>
    <col min="10" max="10" width="15.140625" style="102" bestFit="1" customWidth="1"/>
    <col min="11" max="11" width="14.00390625" style="102" customWidth="1"/>
    <col min="12" max="12" width="9.421875" style="102" bestFit="1" customWidth="1"/>
    <col min="13" max="13" width="14.140625" style="102" bestFit="1" customWidth="1"/>
    <col min="14" max="14" width="15.421875" style="102" bestFit="1" customWidth="1"/>
    <col min="15" max="15" width="13.00390625" style="102" bestFit="1" customWidth="1"/>
    <col min="16" max="16" width="11.00390625" style="102" bestFit="1" customWidth="1"/>
    <col min="17" max="17" width="9.7109375" style="102" customWidth="1"/>
    <col min="18" max="18" width="10.00390625" style="102" customWidth="1"/>
    <col min="19" max="19" width="10.140625" style="102" customWidth="1"/>
    <col min="20" max="16384" width="9.140625" style="102" customWidth="1"/>
  </cols>
  <sheetData>
    <row r="2" spans="2:19" ht="12.75" thickBot="1">
      <c r="B2" s="97" t="s">
        <v>114</v>
      </c>
      <c r="C2" s="98"/>
      <c r="D2" s="99"/>
      <c r="E2" s="100"/>
      <c r="F2" s="100"/>
      <c r="G2" s="100"/>
      <c r="H2" s="100"/>
      <c r="I2" s="100"/>
      <c r="J2" s="100"/>
      <c r="K2" s="100"/>
      <c r="L2" s="100"/>
      <c r="M2" s="100"/>
      <c r="N2" s="100"/>
      <c r="O2" s="100"/>
      <c r="P2" s="100"/>
      <c r="Q2" s="100"/>
      <c r="R2" s="101"/>
      <c r="S2" s="101"/>
    </row>
    <row r="3" spans="2:18" ht="12">
      <c r="B3" s="103"/>
      <c r="C3" s="104"/>
      <c r="D3" s="105"/>
      <c r="E3" s="106"/>
      <c r="F3" s="104"/>
      <c r="G3" s="106"/>
      <c r="H3" s="106"/>
      <c r="I3" s="106"/>
      <c r="J3" s="106"/>
      <c r="K3" s="106"/>
      <c r="L3" s="106"/>
      <c r="M3" s="106"/>
      <c r="N3" s="106"/>
      <c r="O3" s="106"/>
      <c r="P3" s="106"/>
      <c r="Q3" s="106"/>
      <c r="R3" s="106"/>
    </row>
    <row r="4" spans="2:18" ht="12">
      <c r="B4" s="107" t="s">
        <v>115</v>
      </c>
      <c r="C4" s="108">
        <v>40625</v>
      </c>
      <c r="D4" s="106"/>
      <c r="E4" s="775" t="s">
        <v>147</v>
      </c>
      <c r="F4" s="106"/>
      <c r="G4" s="106"/>
      <c r="H4" s="106"/>
      <c r="I4" s="106"/>
      <c r="J4" s="106"/>
      <c r="K4" s="106"/>
      <c r="L4" s="106"/>
      <c r="M4" s="106"/>
      <c r="N4" s="106"/>
      <c r="O4" s="106"/>
      <c r="P4" s="106"/>
      <c r="Q4" s="106"/>
      <c r="R4" s="106"/>
    </row>
    <row r="5" spans="2:18" ht="12.75" thickBot="1">
      <c r="B5" s="109"/>
      <c r="C5" s="109"/>
      <c r="D5" s="109"/>
      <c r="E5" s="103"/>
      <c r="F5" s="109"/>
      <c r="G5" s="109"/>
      <c r="H5" s="109"/>
      <c r="I5" s="109"/>
      <c r="J5" s="109"/>
      <c r="K5" s="109"/>
      <c r="L5" s="109"/>
      <c r="M5" s="109"/>
      <c r="N5" s="109"/>
      <c r="O5" s="109"/>
      <c r="P5" s="109"/>
      <c r="Q5" s="109"/>
      <c r="R5" s="109"/>
    </row>
    <row r="6" spans="2:19" ht="29.25" customHeight="1" thickBot="1">
      <c r="B6" s="322" t="s">
        <v>148</v>
      </c>
      <c r="C6" s="322" t="s">
        <v>116</v>
      </c>
      <c r="D6" s="110" t="s">
        <v>435</v>
      </c>
      <c r="E6" s="110" t="s">
        <v>436</v>
      </c>
      <c r="F6" s="322" t="s">
        <v>117</v>
      </c>
      <c r="G6" s="322" t="s">
        <v>118</v>
      </c>
      <c r="H6" s="322" t="s">
        <v>119</v>
      </c>
      <c r="I6" s="322" t="s">
        <v>120</v>
      </c>
      <c r="J6" s="322" t="s">
        <v>121</v>
      </c>
      <c r="K6" s="322" t="s">
        <v>122</v>
      </c>
      <c r="L6" s="322" t="s">
        <v>123</v>
      </c>
      <c r="M6" s="322" t="s">
        <v>124</v>
      </c>
      <c r="N6" s="322" t="s">
        <v>125</v>
      </c>
      <c r="O6" s="322" t="s">
        <v>126</v>
      </c>
      <c r="P6" s="322" t="s">
        <v>127</v>
      </c>
      <c r="Q6" s="322" t="s">
        <v>128</v>
      </c>
      <c r="R6" s="322" t="s">
        <v>129</v>
      </c>
      <c r="S6" s="322" t="s">
        <v>189</v>
      </c>
    </row>
    <row r="7" spans="2:19" ht="12">
      <c r="B7" s="111"/>
      <c r="C7" s="112"/>
      <c r="D7" s="113"/>
      <c r="E7" s="112"/>
      <c r="F7" s="112"/>
      <c r="G7" s="113"/>
      <c r="H7" s="114"/>
      <c r="I7" s="115"/>
      <c r="J7" s="116"/>
      <c r="K7" s="117"/>
      <c r="L7" s="118"/>
      <c r="M7" s="119"/>
      <c r="N7" s="120"/>
      <c r="O7" s="119"/>
      <c r="P7" s="121"/>
      <c r="Q7" s="122"/>
      <c r="R7" s="123"/>
      <c r="S7" s="124"/>
    </row>
    <row r="8" spans="2:19" ht="12">
      <c r="B8" s="203" t="s">
        <v>130</v>
      </c>
      <c r="C8" s="126" t="s">
        <v>261</v>
      </c>
      <c r="D8" s="127" t="s">
        <v>131</v>
      </c>
      <c r="E8" s="126" t="s">
        <v>131</v>
      </c>
      <c r="F8" s="126" t="s">
        <v>136</v>
      </c>
      <c r="G8" s="127">
        <v>0.869</v>
      </c>
      <c r="H8" s="128">
        <v>1152000000</v>
      </c>
      <c r="I8" s="129">
        <v>-750000000</v>
      </c>
      <c r="J8" s="128">
        <f>SUM(H8:I8)</f>
        <v>402000000</v>
      </c>
      <c r="K8" s="130" t="s">
        <v>137</v>
      </c>
      <c r="L8" s="131">
        <v>0.0125</v>
      </c>
      <c r="M8" s="68">
        <f>(VLOOKUP(K8,'[3]Rates'!$A$2:$B$5,2,FALSE)+L8)</f>
        <v>0.02669</v>
      </c>
      <c r="N8" s="367" t="s">
        <v>519</v>
      </c>
      <c r="O8" s="368">
        <v>41171</v>
      </c>
      <c r="P8" s="138">
        <v>2169728</v>
      </c>
      <c r="Q8" s="132">
        <v>41699</v>
      </c>
      <c r="R8" s="133">
        <v>56584</v>
      </c>
      <c r="S8" s="134" t="s">
        <v>191</v>
      </c>
    </row>
    <row r="9" spans="2:19" ht="12">
      <c r="B9" s="203" t="s">
        <v>133</v>
      </c>
      <c r="C9" s="126" t="s">
        <v>262</v>
      </c>
      <c r="D9" s="127" t="s">
        <v>131</v>
      </c>
      <c r="E9" s="126" t="s">
        <v>131</v>
      </c>
      <c r="F9" s="126" t="s">
        <v>136</v>
      </c>
      <c r="G9" s="127">
        <v>0.869</v>
      </c>
      <c r="H9" s="128">
        <v>1440000000</v>
      </c>
      <c r="I9" s="129">
        <v>0</v>
      </c>
      <c r="J9" s="128">
        <f aca="true" t="shared" si="0" ref="J9:J14">SUM(H9:I9)</f>
        <v>1440000000</v>
      </c>
      <c r="K9" s="130" t="s">
        <v>137</v>
      </c>
      <c r="L9" s="131">
        <v>0.0125</v>
      </c>
      <c r="M9" s="68">
        <f>(VLOOKUP(K9,'[3]Rates'!$A$2:$B$5,2,FALSE)+L9)</f>
        <v>0.02669</v>
      </c>
      <c r="N9" s="367" t="s">
        <v>519</v>
      </c>
      <c r="O9" s="368">
        <v>41171</v>
      </c>
      <c r="P9" s="138">
        <v>7772160</v>
      </c>
      <c r="Q9" s="132">
        <v>41699</v>
      </c>
      <c r="R9" s="133">
        <v>56584</v>
      </c>
      <c r="S9" s="134" t="s">
        <v>191</v>
      </c>
    </row>
    <row r="10" spans="2:19" ht="12">
      <c r="B10" s="203" t="s">
        <v>135</v>
      </c>
      <c r="C10" s="126" t="s">
        <v>263</v>
      </c>
      <c r="D10" s="127" t="s">
        <v>131</v>
      </c>
      <c r="E10" s="126" t="s">
        <v>131</v>
      </c>
      <c r="F10" s="126" t="s">
        <v>139</v>
      </c>
      <c r="G10" s="127" t="s">
        <v>219</v>
      </c>
      <c r="H10" s="128">
        <v>2500000000</v>
      </c>
      <c r="I10" s="129">
        <v>-2500000000</v>
      </c>
      <c r="J10" s="128">
        <f t="shared" si="0"/>
        <v>0</v>
      </c>
      <c r="K10" s="130" t="s">
        <v>140</v>
      </c>
      <c r="L10" s="131">
        <v>0.012</v>
      </c>
      <c r="M10" s="136" t="s">
        <v>406</v>
      </c>
      <c r="N10" s="136" t="s">
        <v>406</v>
      </c>
      <c r="O10" s="137" t="s">
        <v>406</v>
      </c>
      <c r="P10" s="138" t="s">
        <v>406</v>
      </c>
      <c r="Q10" s="132">
        <v>41791</v>
      </c>
      <c r="R10" s="133">
        <v>56584</v>
      </c>
      <c r="S10" s="134" t="s">
        <v>264</v>
      </c>
    </row>
    <row r="11" spans="2:19" ht="12">
      <c r="B11" s="203" t="s">
        <v>138</v>
      </c>
      <c r="C11" s="126" t="s">
        <v>265</v>
      </c>
      <c r="D11" s="127" t="s">
        <v>131</v>
      </c>
      <c r="E11" s="126" t="s">
        <v>131</v>
      </c>
      <c r="F11" s="126" t="s">
        <v>139</v>
      </c>
      <c r="G11" s="127" t="s">
        <v>219</v>
      </c>
      <c r="H11" s="128">
        <v>2500000000</v>
      </c>
      <c r="I11" s="129">
        <v>-2500000000</v>
      </c>
      <c r="J11" s="128">
        <f t="shared" si="0"/>
        <v>0</v>
      </c>
      <c r="K11" s="130" t="s">
        <v>140</v>
      </c>
      <c r="L11" s="131">
        <v>0.012</v>
      </c>
      <c r="M11" s="136" t="s">
        <v>406</v>
      </c>
      <c r="N11" s="136" t="s">
        <v>406</v>
      </c>
      <c r="O11" s="137" t="s">
        <v>406</v>
      </c>
      <c r="P11" s="138" t="s">
        <v>406</v>
      </c>
      <c r="Q11" s="132">
        <v>41791</v>
      </c>
      <c r="R11" s="133">
        <v>56584</v>
      </c>
      <c r="S11" s="134" t="s">
        <v>264</v>
      </c>
    </row>
    <row r="12" spans="2:19" ht="12">
      <c r="B12" s="203" t="s">
        <v>141</v>
      </c>
      <c r="C12" s="126" t="s">
        <v>266</v>
      </c>
      <c r="D12" s="127" t="s">
        <v>131</v>
      </c>
      <c r="E12" s="126" t="s">
        <v>131</v>
      </c>
      <c r="F12" s="126" t="s">
        <v>139</v>
      </c>
      <c r="G12" s="127" t="s">
        <v>219</v>
      </c>
      <c r="H12" s="128">
        <v>2500000000</v>
      </c>
      <c r="I12" s="129">
        <v>-2500000000</v>
      </c>
      <c r="J12" s="128">
        <f t="shared" si="0"/>
        <v>0</v>
      </c>
      <c r="K12" s="130" t="s">
        <v>140</v>
      </c>
      <c r="L12" s="131">
        <v>0.012</v>
      </c>
      <c r="M12" s="136" t="s">
        <v>406</v>
      </c>
      <c r="N12" s="136" t="s">
        <v>406</v>
      </c>
      <c r="O12" s="137" t="s">
        <v>406</v>
      </c>
      <c r="P12" s="138" t="s">
        <v>406</v>
      </c>
      <c r="Q12" s="132">
        <v>42064</v>
      </c>
      <c r="R12" s="133">
        <v>56584</v>
      </c>
      <c r="S12" s="134" t="s">
        <v>264</v>
      </c>
    </row>
    <row r="13" spans="2:19" ht="12">
      <c r="B13" s="203" t="s">
        <v>149</v>
      </c>
      <c r="C13" s="126" t="s">
        <v>267</v>
      </c>
      <c r="D13" s="127" t="s">
        <v>131</v>
      </c>
      <c r="E13" s="126" t="s">
        <v>131</v>
      </c>
      <c r="F13" s="126" t="s">
        <v>139</v>
      </c>
      <c r="G13" s="127" t="s">
        <v>219</v>
      </c>
      <c r="H13" s="128">
        <v>2500000000</v>
      </c>
      <c r="I13" s="129">
        <v>-2500000000</v>
      </c>
      <c r="J13" s="128">
        <f t="shared" si="0"/>
        <v>0</v>
      </c>
      <c r="K13" s="130" t="s">
        <v>140</v>
      </c>
      <c r="L13" s="131">
        <v>0.012</v>
      </c>
      <c r="M13" s="136" t="s">
        <v>406</v>
      </c>
      <c r="N13" s="136" t="s">
        <v>406</v>
      </c>
      <c r="O13" s="137" t="s">
        <v>406</v>
      </c>
      <c r="P13" s="138" t="s">
        <v>406</v>
      </c>
      <c r="Q13" s="132">
        <v>42064</v>
      </c>
      <c r="R13" s="133">
        <v>56584</v>
      </c>
      <c r="S13" s="134" t="s">
        <v>264</v>
      </c>
    </row>
    <row r="14" spans="2:19" ht="12">
      <c r="B14" s="203" t="s">
        <v>150</v>
      </c>
      <c r="C14" s="126" t="s">
        <v>268</v>
      </c>
      <c r="D14" s="127" t="s">
        <v>131</v>
      </c>
      <c r="E14" s="126" t="s">
        <v>131</v>
      </c>
      <c r="F14" s="126" t="s">
        <v>139</v>
      </c>
      <c r="G14" s="127" t="s">
        <v>219</v>
      </c>
      <c r="H14" s="128">
        <v>1750000000</v>
      </c>
      <c r="I14" s="129">
        <v>-1570000000</v>
      </c>
      <c r="J14" s="128">
        <f t="shared" si="0"/>
        <v>180000000</v>
      </c>
      <c r="K14" s="130" t="s">
        <v>140</v>
      </c>
      <c r="L14" s="131">
        <v>0.012</v>
      </c>
      <c r="M14" s="68">
        <f>(VLOOKUP(K14,'[3]Rates'!$A$2:$B$5,2,FALSE)+L14)</f>
        <v>0.022651900000000003</v>
      </c>
      <c r="N14" s="367" t="s">
        <v>519</v>
      </c>
      <c r="O14" s="368">
        <v>41171</v>
      </c>
      <c r="P14" s="138">
        <v>1014837.6328767124</v>
      </c>
      <c r="Q14" s="132">
        <v>42339</v>
      </c>
      <c r="R14" s="133">
        <v>56584</v>
      </c>
      <c r="S14" s="134" t="s">
        <v>264</v>
      </c>
    </row>
    <row r="15" spans="2:19" ht="12">
      <c r="B15" s="203" t="s">
        <v>144</v>
      </c>
      <c r="C15" s="126" t="s">
        <v>269</v>
      </c>
      <c r="D15" s="127" t="s">
        <v>244</v>
      </c>
      <c r="E15" s="126" t="s">
        <v>244</v>
      </c>
      <c r="F15" s="126" t="s">
        <v>139</v>
      </c>
      <c r="G15" s="127" t="s">
        <v>219</v>
      </c>
      <c r="H15" s="128">
        <v>2500000000</v>
      </c>
      <c r="I15" s="129">
        <v>-2096999993.4</v>
      </c>
      <c r="J15" s="128">
        <f>SUM(H15:I15)</f>
        <v>403000006.5999999</v>
      </c>
      <c r="K15" s="130" t="s">
        <v>140</v>
      </c>
      <c r="L15" s="131">
        <v>0.009</v>
      </c>
      <c r="M15" s="68">
        <f>(VLOOKUP(K15,'[3]Rates'!$A$2:$B$5,2,FALSE)+L15)</f>
        <v>0.0196519</v>
      </c>
      <c r="N15" s="367" t="s">
        <v>519</v>
      </c>
      <c r="O15" s="368">
        <v>41171</v>
      </c>
      <c r="P15" s="138">
        <v>1967374.45369863</v>
      </c>
      <c r="Q15" s="132">
        <v>42705</v>
      </c>
      <c r="R15" s="133">
        <v>56584</v>
      </c>
      <c r="S15" s="134" t="s">
        <v>191</v>
      </c>
    </row>
    <row r="16" spans="2:19" ht="12.75" thickBot="1">
      <c r="B16" s="139"/>
      <c r="C16" s="140"/>
      <c r="D16" s="141"/>
      <c r="E16" s="140"/>
      <c r="F16" s="140"/>
      <c r="G16" s="141"/>
      <c r="H16" s="140"/>
      <c r="I16" s="141"/>
      <c r="J16" s="140"/>
      <c r="K16" s="141"/>
      <c r="L16" s="140"/>
      <c r="M16" s="141"/>
      <c r="N16" s="140"/>
      <c r="O16" s="141"/>
      <c r="P16" s="142"/>
      <c r="Q16" s="141"/>
      <c r="R16" s="140"/>
      <c r="S16" s="143"/>
    </row>
    <row r="17" spans="2:18" ht="12">
      <c r="B17" s="107" t="s">
        <v>192</v>
      </c>
      <c r="C17" s="106"/>
      <c r="D17" s="106"/>
      <c r="E17" s="106"/>
      <c r="F17" s="106"/>
      <c r="G17" s="144"/>
      <c r="H17" s="127"/>
      <c r="I17" s="127"/>
      <c r="J17" s="127"/>
      <c r="K17" s="127"/>
      <c r="L17" s="127"/>
      <c r="M17" s="145"/>
      <c r="N17" s="145"/>
      <c r="O17" s="146"/>
      <c r="P17" s="147"/>
      <c r="Q17" s="106"/>
      <c r="R17" s="148"/>
    </row>
    <row r="18" spans="2:18" ht="12.75" thickBot="1">
      <c r="B18" s="103"/>
      <c r="C18" s="127"/>
      <c r="D18" s="127"/>
      <c r="E18" s="127"/>
      <c r="F18" s="127"/>
      <c r="G18" s="149"/>
      <c r="H18" s="150"/>
      <c r="I18" s="151"/>
      <c r="J18" s="151"/>
      <c r="K18" s="152"/>
      <c r="L18" s="46"/>
      <c r="M18" s="153"/>
      <c r="N18" s="154"/>
      <c r="O18" s="155"/>
      <c r="P18" s="132"/>
      <c r="Q18" s="156"/>
      <c r="R18" s="157"/>
    </row>
    <row r="19" spans="2:18" ht="12">
      <c r="B19" s="158" t="s">
        <v>270</v>
      </c>
      <c r="C19" s="322" t="s">
        <v>22</v>
      </c>
      <c r="D19" s="159" t="s">
        <v>151</v>
      </c>
      <c r="E19" s="322" t="s">
        <v>152</v>
      </c>
      <c r="F19" s="160" t="s">
        <v>153</v>
      </c>
      <c r="G19" s="149"/>
      <c r="H19" s="150"/>
      <c r="I19" s="151"/>
      <c r="J19" s="151"/>
      <c r="K19" s="152"/>
      <c r="L19" s="46"/>
      <c r="M19" s="153"/>
      <c r="N19" s="154"/>
      <c r="O19" s="155"/>
      <c r="P19" s="132"/>
      <c r="Q19" s="156"/>
      <c r="R19" s="157"/>
    </row>
    <row r="20" spans="2:18" ht="12.75" thickBot="1">
      <c r="B20" s="161"/>
      <c r="C20" s="323" t="s">
        <v>18</v>
      </c>
      <c r="D20" s="162"/>
      <c r="E20" s="323" t="s">
        <v>154</v>
      </c>
      <c r="F20" s="163" t="s">
        <v>155</v>
      </c>
      <c r="G20" s="149"/>
      <c r="H20" s="150"/>
      <c r="I20" s="151"/>
      <c r="J20" s="151"/>
      <c r="K20" s="152"/>
      <c r="L20" s="46"/>
      <c r="M20" s="153"/>
      <c r="N20" s="154"/>
      <c r="O20" s="155"/>
      <c r="P20" s="132"/>
      <c r="Q20" s="156"/>
      <c r="R20" s="157"/>
    </row>
    <row r="21" spans="2:18" ht="12">
      <c r="B21" s="125"/>
      <c r="C21" s="126"/>
      <c r="D21" s="127"/>
      <c r="E21" s="126"/>
      <c r="F21" s="164"/>
      <c r="G21" s="149"/>
      <c r="H21" s="150"/>
      <c r="I21" s="151"/>
      <c r="J21" s="151"/>
      <c r="K21" s="152"/>
      <c r="L21" s="46"/>
      <c r="M21" s="153"/>
      <c r="N21" s="154"/>
      <c r="O21" s="155"/>
      <c r="P21" s="132"/>
      <c r="Q21" s="156"/>
      <c r="R21" s="157"/>
    </row>
    <row r="22" spans="2:18" ht="12">
      <c r="B22" s="125" t="s">
        <v>220</v>
      </c>
      <c r="C22" s="128">
        <f>'[3]GBP CashFlows'!AU19</f>
        <v>1000512000</v>
      </c>
      <c r="D22" s="165">
        <f>C22/$C$31</f>
        <v>0.3530198795512975</v>
      </c>
      <c r="E22" s="166">
        <f>$C$29/$C$31</f>
        <v>0.1421942103534031</v>
      </c>
      <c r="F22" s="167">
        <f>E22+$D$35</f>
        <v>0.1421942103534031</v>
      </c>
      <c r="G22" s="168"/>
      <c r="H22" s="150"/>
      <c r="I22" s="150"/>
      <c r="J22" s="150"/>
      <c r="K22" s="150"/>
      <c r="L22" s="46"/>
      <c r="M22" s="153"/>
      <c r="N22" s="154"/>
      <c r="O22" s="154"/>
      <c r="P22" s="150"/>
      <c r="Q22" s="156"/>
      <c r="R22" s="156"/>
    </row>
    <row r="23" spans="2:18" ht="12">
      <c r="B23" s="125" t="s">
        <v>221</v>
      </c>
      <c r="C23" s="128">
        <f>'[3]GBP CashFlows'!AV19</f>
        <v>1250640000</v>
      </c>
      <c r="D23" s="165">
        <f aca="true" t="shared" si="1" ref="D23:D29">C23/$C$31</f>
        <v>0.4412748494391218</v>
      </c>
      <c r="E23" s="166">
        <f>$C$29/$C$31</f>
        <v>0.1421942103534031</v>
      </c>
      <c r="F23" s="167">
        <f>E23+$D$35</f>
        <v>0.1421942103534031</v>
      </c>
      <c r="G23" s="144"/>
      <c r="H23" s="150"/>
      <c r="I23" s="150"/>
      <c r="J23" s="150"/>
      <c r="K23" s="150"/>
      <c r="L23" s="46"/>
      <c r="M23" s="153"/>
      <c r="N23" s="154"/>
      <c r="O23" s="154"/>
      <c r="P23" s="150"/>
      <c r="Q23" s="156"/>
      <c r="R23" s="156"/>
    </row>
    <row r="24" spans="2:18" ht="12">
      <c r="B24" s="125" t="s">
        <v>222</v>
      </c>
      <c r="C24" s="128">
        <f aca="true" t="shared" si="2" ref="C24:C29">J10</f>
        <v>0</v>
      </c>
      <c r="D24" s="128">
        <f aca="true" t="shared" si="3" ref="D24:F27">SUM(B24:C24)</f>
        <v>0</v>
      </c>
      <c r="E24" s="128">
        <f t="shared" si="3"/>
        <v>0</v>
      </c>
      <c r="F24" s="128">
        <f t="shared" si="3"/>
        <v>0</v>
      </c>
      <c r="G24" s="144"/>
      <c r="H24" s="150"/>
      <c r="I24" s="150"/>
      <c r="J24" s="150"/>
      <c r="K24" s="150"/>
      <c r="L24" s="46"/>
      <c r="M24" s="153"/>
      <c r="N24" s="154"/>
      <c r="O24" s="154"/>
      <c r="P24" s="150"/>
      <c r="Q24" s="156"/>
      <c r="R24" s="156"/>
    </row>
    <row r="25" spans="2:18" ht="12">
      <c r="B25" s="125" t="s">
        <v>223</v>
      </c>
      <c r="C25" s="128">
        <f t="shared" si="2"/>
        <v>0</v>
      </c>
      <c r="D25" s="128">
        <f t="shared" si="3"/>
        <v>0</v>
      </c>
      <c r="E25" s="128">
        <f t="shared" si="3"/>
        <v>0</v>
      </c>
      <c r="F25" s="128">
        <f t="shared" si="3"/>
        <v>0</v>
      </c>
      <c r="G25" s="168"/>
      <c r="H25" s="127"/>
      <c r="I25" s="127"/>
      <c r="J25" s="127"/>
      <c r="K25" s="127"/>
      <c r="L25" s="127"/>
      <c r="M25" s="127"/>
      <c r="N25" s="127"/>
      <c r="O25" s="127"/>
      <c r="P25" s="127"/>
      <c r="Q25" s="127"/>
      <c r="R25" s="127"/>
    </row>
    <row r="26" spans="2:18" ht="12">
      <c r="B26" s="125" t="s">
        <v>224</v>
      </c>
      <c r="C26" s="128">
        <f t="shared" si="2"/>
        <v>0</v>
      </c>
      <c r="D26" s="128">
        <f t="shared" si="3"/>
        <v>0</v>
      </c>
      <c r="E26" s="128">
        <f t="shared" si="3"/>
        <v>0</v>
      </c>
      <c r="F26" s="128">
        <f t="shared" si="3"/>
        <v>0</v>
      </c>
      <c r="G26" s="144"/>
      <c r="H26" s="127"/>
      <c r="I26" s="127"/>
      <c r="J26" s="127"/>
      <c r="K26" s="127"/>
      <c r="L26" s="127"/>
      <c r="M26" s="127"/>
      <c r="N26" s="127"/>
      <c r="O26" s="127"/>
      <c r="P26" s="127"/>
      <c r="Q26" s="127"/>
      <c r="R26" s="127"/>
    </row>
    <row r="27" spans="2:18" ht="12">
      <c r="B27" s="125" t="s">
        <v>225</v>
      </c>
      <c r="C27" s="128">
        <f t="shared" si="2"/>
        <v>0</v>
      </c>
      <c r="D27" s="128">
        <f t="shared" si="3"/>
        <v>0</v>
      </c>
      <c r="E27" s="128">
        <f t="shared" si="3"/>
        <v>0</v>
      </c>
      <c r="F27" s="128">
        <f t="shared" si="3"/>
        <v>0</v>
      </c>
      <c r="G27" s="144"/>
      <c r="H27" s="127"/>
      <c r="I27" s="127"/>
      <c r="J27" s="127"/>
      <c r="K27" s="127"/>
      <c r="L27" s="127"/>
      <c r="M27" s="127"/>
      <c r="N27" s="127"/>
      <c r="O27" s="127"/>
      <c r="P27" s="127"/>
      <c r="Q27" s="127"/>
      <c r="R27" s="127"/>
    </row>
    <row r="28" spans="2:18" ht="12">
      <c r="B28" s="125" t="s">
        <v>226</v>
      </c>
      <c r="C28" s="128">
        <f t="shared" si="2"/>
        <v>180000000</v>
      </c>
      <c r="D28" s="165">
        <f t="shared" si="1"/>
        <v>0.06351106065617758</v>
      </c>
      <c r="E28" s="166">
        <f>$C$29/$C$31</f>
        <v>0.1421942103534031</v>
      </c>
      <c r="F28" s="167">
        <f>E28+$D$35</f>
        <v>0.1421942103534031</v>
      </c>
      <c r="G28" s="144"/>
      <c r="H28" s="106"/>
      <c r="I28" s="106"/>
      <c r="J28" s="106"/>
      <c r="K28" s="106"/>
      <c r="L28" s="106"/>
      <c r="M28" s="106"/>
      <c r="N28" s="106"/>
      <c r="O28" s="106"/>
      <c r="P28" s="106"/>
      <c r="Q28" s="106"/>
      <c r="R28" s="106"/>
    </row>
    <row r="29" spans="2:18" ht="12">
      <c r="B29" s="125" t="s">
        <v>156</v>
      </c>
      <c r="C29" s="128">
        <f t="shared" si="2"/>
        <v>403000006.5999999</v>
      </c>
      <c r="D29" s="165">
        <f t="shared" si="1"/>
        <v>0.1421942103534031</v>
      </c>
      <c r="E29" s="166">
        <v>0</v>
      </c>
      <c r="F29" s="167">
        <v>0</v>
      </c>
      <c r="G29" s="144"/>
      <c r="H29" s="106"/>
      <c r="I29" s="106"/>
      <c r="J29" s="106"/>
      <c r="K29" s="106"/>
      <c r="L29" s="106"/>
      <c r="M29" s="106"/>
      <c r="N29" s="106"/>
      <c r="O29" s="106"/>
      <c r="P29" s="106"/>
      <c r="Q29" s="106"/>
      <c r="R29" s="106"/>
    </row>
    <row r="30" spans="2:18" ht="12.75" thickBot="1">
      <c r="B30" s="125"/>
      <c r="C30" s="169"/>
      <c r="D30" s="170"/>
      <c r="E30" s="171"/>
      <c r="F30" s="172"/>
      <c r="G30" s="173"/>
      <c r="H30" s="174"/>
      <c r="I30" s="174"/>
      <c r="J30" s="174"/>
      <c r="K30" s="174"/>
      <c r="L30" s="174"/>
      <c r="M30" s="174"/>
      <c r="N30" s="174"/>
      <c r="O30" s="174"/>
      <c r="P30" s="174"/>
      <c r="Q30" s="174"/>
      <c r="R30" s="174"/>
    </row>
    <row r="31" spans="2:18" ht="12">
      <c r="B31" s="125"/>
      <c r="C31" s="175">
        <f>SUM(C22:C29)</f>
        <v>2834152006.6</v>
      </c>
      <c r="D31" s="176">
        <f>SUM(D22:D29)</f>
        <v>1</v>
      </c>
      <c r="E31" s="177"/>
      <c r="F31" s="178"/>
      <c r="G31" s="168"/>
      <c r="H31" s="127"/>
      <c r="I31" s="127"/>
      <c r="J31" s="127"/>
      <c r="K31" s="127"/>
      <c r="L31" s="127"/>
      <c r="M31" s="127"/>
      <c r="N31" s="127"/>
      <c r="O31" s="127"/>
      <c r="P31" s="127"/>
      <c r="Q31" s="127"/>
      <c r="R31" s="127"/>
    </row>
    <row r="32" spans="2:18" ht="12.75" thickBot="1">
      <c r="B32" s="125"/>
      <c r="C32" s="179"/>
      <c r="D32" s="180"/>
      <c r="E32" s="177"/>
      <c r="F32" s="178"/>
      <c r="G32" s="168"/>
      <c r="H32" s="150"/>
      <c r="I32" s="150"/>
      <c r="J32" s="150"/>
      <c r="K32" s="150"/>
      <c r="L32" s="46"/>
      <c r="M32" s="153"/>
      <c r="N32" s="154"/>
      <c r="O32" s="154"/>
      <c r="P32" s="181"/>
      <c r="Q32" s="156"/>
      <c r="R32" s="156"/>
    </row>
    <row r="33" spans="2:18" ht="12">
      <c r="B33" s="182"/>
      <c r="C33" s="183"/>
      <c r="D33" s="184"/>
      <c r="E33" s="183"/>
      <c r="F33" s="185"/>
      <c r="G33" s="168"/>
      <c r="H33" s="150"/>
      <c r="I33" s="150"/>
      <c r="J33" s="150"/>
      <c r="K33" s="150"/>
      <c r="L33" s="46"/>
      <c r="M33" s="153"/>
      <c r="N33" s="154"/>
      <c r="O33" s="154"/>
      <c r="P33" s="181"/>
      <c r="Q33" s="156"/>
      <c r="R33" s="156"/>
    </row>
    <row r="34" spans="2:18" ht="12">
      <c r="B34" s="190" t="s">
        <v>227</v>
      </c>
      <c r="C34" s="191">
        <f>'[3]Page 8'!$C$34</f>
        <v>44490000</v>
      </c>
      <c r="D34" s="165">
        <f>C34/C31</f>
        <v>0.015697817158851893</v>
      </c>
      <c r="E34" s="177"/>
      <c r="F34" s="178"/>
      <c r="G34" s="127"/>
      <c r="H34" s="127"/>
      <c r="I34" s="127"/>
      <c r="J34" s="127"/>
      <c r="K34" s="127"/>
      <c r="L34" s="127"/>
      <c r="M34" s="127"/>
      <c r="N34" s="127"/>
      <c r="O34" s="127"/>
      <c r="P34" s="127"/>
      <c r="Q34" s="127"/>
      <c r="R34" s="127"/>
    </row>
    <row r="35" spans="2:18" ht="12.75" thickBot="1">
      <c r="B35" s="187"/>
      <c r="C35" s="188"/>
      <c r="D35" s="100"/>
      <c r="E35" s="188"/>
      <c r="F35" s="189"/>
      <c r="G35" s="106"/>
      <c r="H35" s="127"/>
      <c r="I35" s="127"/>
      <c r="J35" s="127"/>
      <c r="K35" s="127"/>
      <c r="L35" s="127"/>
      <c r="M35" s="145"/>
      <c r="N35" s="145"/>
      <c r="O35" s="146"/>
      <c r="P35" s="147"/>
      <c r="Q35" s="106"/>
      <c r="R35" s="148"/>
    </row>
    <row r="36" spans="2:18" ht="12">
      <c r="B36" s="103" t="s">
        <v>502</v>
      </c>
      <c r="C36" s="106"/>
      <c r="D36" s="106"/>
      <c r="E36" s="106"/>
      <c r="F36" s="106"/>
      <c r="G36" s="106"/>
      <c r="H36" s="127"/>
      <c r="I36" s="127"/>
      <c r="J36" s="127"/>
      <c r="K36" s="127"/>
      <c r="L36" s="127"/>
      <c r="M36" s="145"/>
      <c r="N36" s="145"/>
      <c r="O36" s="146"/>
      <c r="P36" s="147"/>
      <c r="Q36" s="106"/>
      <c r="R36" s="148"/>
    </row>
    <row r="37" spans="2:18" ht="12.75" thickBot="1">
      <c r="B37" s="103"/>
      <c r="C37" s="106"/>
      <c r="D37" s="106"/>
      <c r="E37" s="106"/>
      <c r="F37" s="106"/>
      <c r="G37" s="106"/>
      <c r="H37" s="127"/>
      <c r="I37" s="127"/>
      <c r="J37" s="127"/>
      <c r="K37" s="127"/>
      <c r="L37" s="127"/>
      <c r="M37" s="145"/>
      <c r="N37" s="145"/>
      <c r="O37" s="146"/>
      <c r="P37" s="147"/>
      <c r="Q37" s="106"/>
      <c r="R37" s="148"/>
    </row>
    <row r="38" spans="2:18" ht="12">
      <c r="B38" s="158" t="s">
        <v>271</v>
      </c>
      <c r="C38" s="160"/>
      <c r="D38" s="106"/>
      <c r="E38" s="106"/>
      <c r="F38" s="106"/>
      <c r="G38" s="106"/>
      <c r="H38" s="127"/>
      <c r="I38" s="127"/>
      <c r="J38" s="127"/>
      <c r="K38" s="127"/>
      <c r="L38" s="127"/>
      <c r="M38" s="145"/>
      <c r="N38" s="145"/>
      <c r="O38" s="146"/>
      <c r="P38" s="147"/>
      <c r="Q38" s="106"/>
      <c r="R38" s="148"/>
    </row>
    <row r="39" spans="2:18" ht="12.75" thickBot="1">
      <c r="B39" s="161"/>
      <c r="C39" s="163"/>
      <c r="D39" s="103"/>
      <c r="E39" s="103"/>
      <c r="F39" s="103"/>
      <c r="G39" s="103"/>
      <c r="H39" s="103"/>
      <c r="I39" s="103"/>
      <c r="J39" s="103"/>
      <c r="K39" s="103"/>
      <c r="L39" s="103"/>
      <c r="M39" s="103"/>
      <c r="N39" s="103"/>
      <c r="O39" s="103"/>
      <c r="P39" s="103"/>
      <c r="Q39" s="103"/>
      <c r="R39" s="103"/>
    </row>
    <row r="40" spans="2:18" ht="12">
      <c r="B40" s="190" t="s">
        <v>163</v>
      </c>
      <c r="C40" s="191">
        <f>'[3]Page 8'!$C$40</f>
        <v>100000000</v>
      </c>
      <c r="D40" s="103"/>
      <c r="E40" s="103"/>
      <c r="F40" s="103"/>
      <c r="G40" s="103"/>
      <c r="H40" s="103"/>
      <c r="I40" s="103"/>
      <c r="J40" s="103"/>
      <c r="K40" s="103"/>
      <c r="L40" s="103"/>
      <c r="M40" s="103"/>
      <c r="N40" s="103"/>
      <c r="O40" s="103"/>
      <c r="P40" s="103"/>
      <c r="Q40" s="103"/>
      <c r="R40" s="103"/>
    </row>
    <row r="41" spans="2:18" ht="12">
      <c r="B41" s="190" t="s">
        <v>164</v>
      </c>
      <c r="C41" s="191">
        <v>0</v>
      </c>
      <c r="D41" s="103"/>
      <c r="E41" s="103"/>
      <c r="F41" s="103"/>
      <c r="G41" s="103"/>
      <c r="H41" s="103"/>
      <c r="I41" s="103"/>
      <c r="J41" s="103"/>
      <c r="K41" s="103"/>
      <c r="L41" s="103"/>
      <c r="M41" s="103"/>
      <c r="N41" s="103"/>
      <c r="O41" s="103"/>
      <c r="P41" s="103"/>
      <c r="Q41" s="103"/>
      <c r="R41" s="103"/>
    </row>
    <row r="42" spans="2:18" ht="12">
      <c r="B42" s="190" t="s">
        <v>165</v>
      </c>
      <c r="C42" s="191">
        <v>0</v>
      </c>
      <c r="D42" s="103"/>
      <c r="E42" s="103"/>
      <c r="F42" s="103"/>
      <c r="G42" s="103"/>
      <c r="H42" s="103"/>
      <c r="I42" s="103"/>
      <c r="J42" s="103"/>
      <c r="K42" s="103"/>
      <c r="L42" s="103"/>
      <c r="M42" s="103"/>
      <c r="N42" s="103"/>
      <c r="O42" s="103"/>
      <c r="P42" s="103"/>
      <c r="Q42" s="103"/>
      <c r="R42" s="103"/>
    </row>
    <row r="43" spans="2:18" ht="12.75" thickBot="1">
      <c r="B43" s="192" t="s">
        <v>166</v>
      </c>
      <c r="C43" s="193">
        <f>'[3]Page 8'!$C$43</f>
        <v>44490000</v>
      </c>
      <c r="D43" s="103"/>
      <c r="E43" s="103"/>
      <c r="F43" s="103"/>
      <c r="G43" s="103"/>
      <c r="H43" s="103"/>
      <c r="I43" s="103"/>
      <c r="J43" s="103"/>
      <c r="K43" s="103"/>
      <c r="L43" s="103"/>
      <c r="M43" s="103"/>
      <c r="N43" s="103"/>
      <c r="O43" s="103"/>
      <c r="P43" s="103"/>
      <c r="Q43" s="103"/>
      <c r="R43" s="103"/>
    </row>
    <row r="44" spans="2:18" ht="12.75" thickBot="1">
      <c r="B44" s="107"/>
      <c r="C44" s="107"/>
      <c r="D44" s="103"/>
      <c r="E44" s="103"/>
      <c r="F44" s="103"/>
      <c r="G44" s="103"/>
      <c r="H44" s="103"/>
      <c r="I44" s="103"/>
      <c r="J44" s="103"/>
      <c r="K44" s="103"/>
      <c r="L44" s="103"/>
      <c r="M44" s="103"/>
      <c r="N44" s="103"/>
      <c r="O44" s="103"/>
      <c r="P44" s="103"/>
      <c r="Q44" s="103"/>
      <c r="R44" s="103"/>
    </row>
    <row r="45" spans="2:18" ht="12">
      <c r="B45" s="158" t="s">
        <v>272</v>
      </c>
      <c r="C45" s="322"/>
      <c r="D45" s="103"/>
      <c r="E45" s="103"/>
      <c r="F45" s="103"/>
      <c r="G45" s="103"/>
      <c r="H45" s="103"/>
      <c r="I45" s="103"/>
      <c r="J45" s="103"/>
      <c r="K45" s="103"/>
      <c r="L45" s="103"/>
      <c r="M45" s="103"/>
      <c r="N45" s="103"/>
      <c r="O45" s="103"/>
      <c r="P45" s="103"/>
      <c r="Q45" s="103"/>
      <c r="R45" s="103"/>
    </row>
    <row r="46" spans="2:18" ht="12.75" thickBot="1">
      <c r="B46" s="161"/>
      <c r="C46" s="323"/>
      <c r="D46" s="103"/>
      <c r="E46" s="103"/>
      <c r="F46" s="103"/>
      <c r="G46" s="103"/>
      <c r="H46" s="103"/>
      <c r="I46" s="103"/>
      <c r="J46" s="103"/>
      <c r="K46" s="103"/>
      <c r="L46" s="103"/>
      <c r="M46" s="103"/>
      <c r="N46" s="103"/>
      <c r="O46" s="103"/>
      <c r="P46" s="103"/>
      <c r="Q46" s="103"/>
      <c r="R46" s="103"/>
    </row>
    <row r="47" spans="2:18" ht="12" customHeight="1">
      <c r="B47" s="111"/>
      <c r="C47" s="194"/>
      <c r="D47" s="103"/>
      <c r="E47" s="103"/>
      <c r="F47" s="103"/>
      <c r="G47" s="103"/>
      <c r="H47" s="103"/>
      <c r="I47" s="103"/>
      <c r="J47" s="103"/>
      <c r="K47" s="103"/>
      <c r="L47" s="103"/>
      <c r="M47" s="103"/>
      <c r="N47" s="103"/>
      <c r="O47" s="103"/>
      <c r="P47" s="103"/>
      <c r="Q47" s="103"/>
      <c r="R47" s="103"/>
    </row>
    <row r="48" spans="2:18" ht="12.75" thickBot="1">
      <c r="B48" s="366" t="s">
        <v>520</v>
      </c>
      <c r="C48" s="195">
        <f>'[3]Page 8'!$C$48</f>
        <v>0.059048690700725937</v>
      </c>
      <c r="D48" s="103"/>
      <c r="E48" s="103"/>
      <c r="F48" s="103"/>
      <c r="G48" s="103"/>
      <c r="H48" s="103"/>
      <c r="I48" s="103"/>
      <c r="J48" s="103"/>
      <c r="K48" s="103"/>
      <c r="L48" s="103"/>
      <c r="M48" s="103"/>
      <c r="N48" s="103"/>
      <c r="O48" s="103"/>
      <c r="P48" s="103"/>
      <c r="Q48" s="103"/>
      <c r="R48" s="103"/>
    </row>
    <row r="49" spans="2:18" ht="12">
      <c r="B49" s="103" t="s">
        <v>228</v>
      </c>
      <c r="C49" s="103"/>
      <c r="D49" s="103"/>
      <c r="E49" s="103"/>
      <c r="F49" s="103"/>
      <c r="G49" s="103"/>
      <c r="H49" s="103"/>
      <c r="I49" s="103"/>
      <c r="J49" s="103"/>
      <c r="K49" s="103"/>
      <c r="L49" s="103"/>
      <c r="M49" s="103"/>
      <c r="N49" s="103"/>
      <c r="O49" s="103"/>
      <c r="P49" s="103"/>
      <c r="Q49" s="103"/>
      <c r="R49" s="103"/>
    </row>
    <row r="50" spans="2:18" ht="12">
      <c r="B50" s="103" t="s">
        <v>536</v>
      </c>
      <c r="C50" s="103"/>
      <c r="D50" s="103"/>
      <c r="E50" s="103"/>
      <c r="F50" s="103"/>
      <c r="G50" s="103"/>
      <c r="H50" s="103"/>
      <c r="I50" s="103"/>
      <c r="J50" s="103"/>
      <c r="K50" s="103"/>
      <c r="L50" s="103"/>
      <c r="M50" s="103"/>
      <c r="N50" s="103"/>
      <c r="O50" s="103"/>
      <c r="P50" s="103"/>
      <c r="Q50" s="103"/>
      <c r="R50" s="103"/>
    </row>
    <row r="51" spans="2:18" ht="12">
      <c r="B51" s="103"/>
      <c r="C51" s="103"/>
      <c r="D51" s="103"/>
      <c r="E51" s="103"/>
      <c r="F51" s="103"/>
      <c r="G51" s="103"/>
      <c r="H51" s="103"/>
      <c r="I51" s="103"/>
      <c r="J51" s="103"/>
      <c r="K51" s="103"/>
      <c r="L51" s="103"/>
      <c r="M51" s="103"/>
      <c r="N51" s="103"/>
      <c r="O51" s="103"/>
      <c r="P51" s="103"/>
      <c r="Q51" s="103"/>
      <c r="R51" s="103"/>
    </row>
    <row r="52" spans="2:18" ht="12">
      <c r="B52" s="103"/>
      <c r="C52" s="103"/>
      <c r="D52" s="103"/>
      <c r="E52" s="103"/>
      <c r="F52" s="103"/>
      <c r="G52" s="103"/>
      <c r="H52" s="103"/>
      <c r="I52" s="103"/>
      <c r="J52" s="103"/>
      <c r="K52" s="103"/>
      <c r="L52" s="103"/>
      <c r="M52" s="103"/>
      <c r="N52" s="103"/>
      <c r="O52" s="103"/>
      <c r="P52" s="103"/>
      <c r="Q52" s="103"/>
      <c r="R52" s="103"/>
    </row>
    <row r="53" spans="2:18" ht="12">
      <c r="B53" s="103"/>
      <c r="C53" s="103"/>
      <c r="D53" s="103"/>
      <c r="E53" s="103"/>
      <c r="F53" s="103"/>
      <c r="G53" s="103"/>
      <c r="H53" s="103"/>
      <c r="I53" s="103"/>
      <c r="J53" s="103"/>
      <c r="K53" s="103"/>
      <c r="L53" s="103"/>
      <c r="M53" s="103"/>
      <c r="N53" s="103"/>
      <c r="O53" s="103"/>
      <c r="P53" s="103"/>
      <c r="Q53" s="103"/>
      <c r="R53" s="103"/>
    </row>
    <row r="54" spans="2:18" ht="12">
      <c r="B54" s="103"/>
      <c r="C54" s="103"/>
      <c r="D54" s="103"/>
      <c r="E54" s="103"/>
      <c r="F54" s="103"/>
      <c r="G54" s="103"/>
      <c r="H54" s="103"/>
      <c r="I54" s="103"/>
      <c r="J54" s="103"/>
      <c r="K54" s="103"/>
      <c r="L54" s="103"/>
      <c r="M54" s="103"/>
      <c r="N54" s="103"/>
      <c r="O54" s="103"/>
      <c r="P54" s="103"/>
      <c r="Q54" s="103"/>
      <c r="R54" s="103"/>
    </row>
    <row r="55" spans="2:18" ht="12">
      <c r="B55" s="103"/>
      <c r="C55" s="103"/>
      <c r="D55" s="103"/>
      <c r="E55" s="103"/>
      <c r="F55" s="103"/>
      <c r="G55" s="103"/>
      <c r="H55" s="103"/>
      <c r="I55" s="103"/>
      <c r="J55" s="103"/>
      <c r="K55" s="103"/>
      <c r="L55" s="103"/>
      <c r="M55" s="103"/>
      <c r="N55" s="103"/>
      <c r="O55" s="103"/>
      <c r="P55" s="103"/>
      <c r="Q55" s="103"/>
      <c r="R55" s="103"/>
    </row>
    <row r="56" spans="2:18" ht="12">
      <c r="B56" s="103"/>
      <c r="C56" s="103"/>
      <c r="D56" s="103"/>
      <c r="E56" s="103"/>
      <c r="F56" s="103"/>
      <c r="G56" s="103"/>
      <c r="H56" s="103"/>
      <c r="I56" s="103"/>
      <c r="J56" s="103"/>
      <c r="K56" s="103"/>
      <c r="L56" s="103"/>
      <c r="M56" s="103"/>
      <c r="N56" s="103"/>
      <c r="O56" s="103"/>
      <c r="P56" s="103"/>
      <c r="Q56" s="103"/>
      <c r="R56" s="103"/>
    </row>
    <row r="57" spans="2:18" ht="12">
      <c r="B57" s="103"/>
      <c r="C57" s="103"/>
      <c r="D57" s="103"/>
      <c r="E57" s="103"/>
      <c r="F57" s="103"/>
      <c r="G57" s="103"/>
      <c r="H57" s="103"/>
      <c r="I57" s="103"/>
      <c r="J57" s="103"/>
      <c r="K57" s="103"/>
      <c r="L57" s="103"/>
      <c r="M57" s="103"/>
      <c r="N57" s="103"/>
      <c r="O57" s="103"/>
      <c r="P57" s="103"/>
      <c r="Q57" s="103"/>
      <c r="R57" s="103"/>
    </row>
    <row r="58" spans="2:18" ht="12">
      <c r="B58" s="103"/>
      <c r="C58" s="103"/>
      <c r="D58" s="103"/>
      <c r="E58" s="103"/>
      <c r="F58" s="103"/>
      <c r="G58" s="103"/>
      <c r="H58" s="103"/>
      <c r="I58" s="103"/>
      <c r="J58" s="103"/>
      <c r="K58" s="103"/>
      <c r="L58" s="103"/>
      <c r="M58" s="103"/>
      <c r="N58" s="103"/>
      <c r="O58" s="103"/>
      <c r="P58" s="103"/>
      <c r="Q58" s="103"/>
      <c r="R58" s="103"/>
    </row>
    <row r="59" spans="2:18" ht="12">
      <c r="B59" s="103"/>
      <c r="C59" s="103"/>
      <c r="D59" s="103"/>
      <c r="E59" s="103"/>
      <c r="F59" s="103"/>
      <c r="G59" s="103"/>
      <c r="H59" s="103"/>
      <c r="I59" s="103"/>
      <c r="J59" s="103"/>
      <c r="K59" s="103"/>
      <c r="L59" s="103"/>
      <c r="M59" s="103"/>
      <c r="N59" s="103"/>
      <c r="O59" s="103"/>
      <c r="P59" s="103"/>
      <c r="Q59" s="103"/>
      <c r="R59" s="103"/>
    </row>
    <row r="60" spans="2:18" ht="12">
      <c r="B60" s="103"/>
      <c r="C60" s="103"/>
      <c r="D60" s="103"/>
      <c r="E60" s="103"/>
      <c r="F60" s="103"/>
      <c r="G60" s="103"/>
      <c r="H60" s="103"/>
      <c r="I60" s="103"/>
      <c r="J60" s="103"/>
      <c r="K60" s="103"/>
      <c r="L60" s="103"/>
      <c r="M60" s="103"/>
      <c r="N60" s="103"/>
      <c r="O60" s="103"/>
      <c r="P60" s="103"/>
      <c r="Q60" s="103"/>
      <c r="R60" s="103"/>
    </row>
    <row r="61" spans="4:18" ht="12">
      <c r="D61" s="103"/>
      <c r="E61" s="103"/>
      <c r="F61" s="103"/>
      <c r="G61" s="103"/>
      <c r="H61" s="103"/>
      <c r="I61" s="103"/>
      <c r="J61" s="103"/>
      <c r="K61" s="103"/>
      <c r="L61" s="103"/>
      <c r="M61" s="103"/>
      <c r="N61" s="103"/>
      <c r="O61" s="103"/>
      <c r="P61" s="103"/>
      <c r="Q61" s="103"/>
      <c r="R61" s="103"/>
    </row>
    <row r="62" spans="2:18" ht="12">
      <c r="B62" s="103"/>
      <c r="C62" s="103"/>
      <c r="D62" s="103"/>
      <c r="E62" s="103"/>
      <c r="F62" s="103"/>
      <c r="G62" s="103"/>
      <c r="H62" s="103"/>
      <c r="I62" s="103"/>
      <c r="J62" s="103"/>
      <c r="K62" s="103"/>
      <c r="L62" s="103"/>
      <c r="M62" s="103"/>
      <c r="N62" s="103"/>
      <c r="O62" s="103"/>
      <c r="P62" s="103"/>
      <c r="Q62" s="103"/>
      <c r="R62" s="103"/>
    </row>
    <row r="63" spans="2:18" ht="12">
      <c r="B63" s="103"/>
      <c r="C63" s="103"/>
      <c r="D63" s="103"/>
      <c r="E63" s="103"/>
      <c r="F63" s="103"/>
      <c r="G63" s="103"/>
      <c r="H63" s="103"/>
      <c r="I63" s="103"/>
      <c r="J63" s="103"/>
      <c r="K63" s="103"/>
      <c r="L63" s="103"/>
      <c r="M63" s="103"/>
      <c r="N63" s="103"/>
      <c r="O63" s="103"/>
      <c r="P63" s="103"/>
      <c r="Q63" s="103"/>
      <c r="R63" s="103"/>
    </row>
    <row r="64" spans="2:18" ht="12">
      <c r="B64" s="103"/>
      <c r="C64" s="103"/>
      <c r="D64" s="103"/>
      <c r="E64" s="103"/>
      <c r="F64" s="103"/>
      <c r="G64" s="103"/>
      <c r="H64" s="103"/>
      <c r="I64" s="103"/>
      <c r="J64" s="103"/>
      <c r="K64" s="103"/>
      <c r="L64" s="103"/>
      <c r="M64" s="103"/>
      <c r="N64" s="103"/>
      <c r="O64" s="103"/>
      <c r="P64" s="103"/>
      <c r="Q64" s="103"/>
      <c r="R64" s="1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oddHeader>&amp;CLangton Investors' Report - June 2012</oddHeader>
    <oddFooter>&amp;CPage 8</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workbookViewId="0" topLeftCell="A1">
      <selection activeCell="B25" sqref="B25"/>
    </sheetView>
  </sheetViews>
  <sheetFormatPr defaultColWidth="9.140625" defaultRowHeight="12"/>
  <cols>
    <col min="1" max="1" width="8.57421875" style="102" customWidth="1"/>
    <col min="2" max="2" width="50.140625" style="102" customWidth="1"/>
    <col min="3" max="3" width="16.7109375" style="102" customWidth="1"/>
    <col min="4" max="4" width="9.140625" style="102" customWidth="1"/>
    <col min="5" max="5" width="46.28125" style="102" customWidth="1"/>
    <col min="6" max="6" width="16.7109375" style="102" customWidth="1"/>
    <col min="7" max="7" width="8.00390625" style="102" customWidth="1"/>
    <col min="8" max="8" width="46.28125" style="102" bestFit="1" customWidth="1"/>
    <col min="9" max="9" width="16.7109375" style="102" customWidth="1"/>
    <col min="10" max="10" width="9.140625" style="102" customWidth="1"/>
    <col min="11" max="11" width="12.28125" style="102" bestFit="1" customWidth="1"/>
    <col min="12" max="16384" width="9.140625" style="102" customWidth="1"/>
  </cols>
  <sheetData>
    <row r="2" spans="2:10" ht="12.75" thickBot="1">
      <c r="B2" s="264" t="s">
        <v>285</v>
      </c>
      <c r="C2" s="502"/>
      <c r="D2" s="502"/>
      <c r="E2" s="502"/>
      <c r="F2" s="502"/>
      <c r="G2" s="502"/>
      <c r="H2" s="502"/>
      <c r="I2" s="502"/>
      <c r="J2" s="502"/>
    </row>
    <row r="3" spans="2:7" ht="12.75" thickBot="1">
      <c r="B3" s="24"/>
      <c r="C3" s="24"/>
      <c r="D3" s="503"/>
      <c r="E3" s="21"/>
      <c r="F3" s="24"/>
      <c r="G3" s="21"/>
    </row>
    <row r="4" spans="2:7" ht="12">
      <c r="B4" s="762" t="s">
        <v>157</v>
      </c>
      <c r="C4" s="504">
        <v>0</v>
      </c>
      <c r="D4" s="127"/>
      <c r="E4" s="127"/>
      <c r="F4" s="127"/>
      <c r="G4" s="127"/>
    </row>
    <row r="5" spans="2:7" ht="12">
      <c r="B5" s="763" t="s">
        <v>158</v>
      </c>
      <c r="C5" s="505">
        <v>0</v>
      </c>
      <c r="D5" s="503"/>
      <c r="E5" s="25"/>
      <c r="F5" s="127"/>
      <c r="G5" s="127"/>
    </row>
    <row r="6" spans="2:7" ht="12">
      <c r="B6" s="763" t="s">
        <v>159</v>
      </c>
      <c r="C6" s="505">
        <v>0</v>
      </c>
      <c r="D6" s="503"/>
      <c r="E6" s="106"/>
      <c r="F6" s="106"/>
      <c r="G6" s="106"/>
    </row>
    <row r="7" spans="2:7" ht="12">
      <c r="B7" s="763" t="s">
        <v>160</v>
      </c>
      <c r="C7" s="505">
        <v>0</v>
      </c>
      <c r="D7" s="503"/>
      <c r="E7" s="106"/>
      <c r="F7" s="106"/>
      <c r="G7" s="106"/>
    </row>
    <row r="8" spans="2:7" ht="12">
      <c r="B8" s="763" t="s">
        <v>161</v>
      </c>
      <c r="C8" s="505">
        <v>0</v>
      </c>
      <c r="D8" s="503"/>
      <c r="E8" s="25"/>
      <c r="F8" s="127"/>
      <c r="G8" s="127"/>
    </row>
    <row r="9" spans="2:7" ht="12.75" thickBot="1">
      <c r="B9" s="506" t="s">
        <v>162</v>
      </c>
      <c r="C9" s="690">
        <v>0</v>
      </c>
      <c r="D9" s="503"/>
      <c r="E9" s="25"/>
      <c r="F9" s="127"/>
      <c r="G9" s="127"/>
    </row>
    <row r="10" spans="2:7" ht="12">
      <c r="B10" s="507"/>
      <c r="C10" s="507"/>
      <c r="D10" s="508"/>
      <c r="E10" s="26"/>
      <c r="F10" s="127"/>
      <c r="G10" s="127"/>
    </row>
    <row r="11" spans="2:7" ht="12.75" thickBot="1">
      <c r="B11" s="24"/>
      <c r="C11" s="24"/>
      <c r="D11" s="503"/>
      <c r="E11" s="21"/>
      <c r="F11" s="24"/>
      <c r="G11" s="21"/>
    </row>
    <row r="12" spans="2:6" ht="12">
      <c r="B12" s="254" t="s">
        <v>286</v>
      </c>
      <c r="C12" s="509"/>
      <c r="D12" s="106"/>
      <c r="E12" s="354" t="s">
        <v>287</v>
      </c>
      <c r="F12" s="691">
        <v>0</v>
      </c>
    </row>
    <row r="13" spans="2:6" ht="12.75" thickBot="1">
      <c r="B13" s="510"/>
      <c r="C13" s="511"/>
      <c r="D13" s="106"/>
      <c r="E13" s="512"/>
      <c r="F13" s="292"/>
    </row>
    <row r="14" spans="2:4" ht="12">
      <c r="B14" s="763" t="s">
        <v>163</v>
      </c>
      <c r="C14" s="692">
        <v>20450000</v>
      </c>
      <c r="D14" s="106"/>
    </row>
    <row r="15" spans="2:4" ht="12">
      <c r="B15" s="763" t="s">
        <v>164</v>
      </c>
      <c r="C15" s="513"/>
      <c r="D15" s="106"/>
    </row>
    <row r="16" spans="2:4" ht="12">
      <c r="B16" s="763" t="s">
        <v>165</v>
      </c>
      <c r="C16" s="513"/>
      <c r="D16" s="106"/>
    </row>
    <row r="17" spans="2:7" ht="12.75" thickBot="1">
      <c r="B17" s="767" t="s">
        <v>166</v>
      </c>
      <c r="C17" s="514">
        <v>20450000</v>
      </c>
      <c r="D17" s="106"/>
      <c r="E17" s="21"/>
      <c r="F17" s="24"/>
      <c r="G17" s="515"/>
    </row>
    <row r="18" spans="2:7" ht="12">
      <c r="B18" s="106"/>
      <c r="C18" s="106"/>
      <c r="D18" s="503"/>
      <c r="E18" s="106"/>
      <c r="F18" s="106"/>
      <c r="G18" s="106"/>
    </row>
    <row r="19" spans="2:7" ht="12.75" thickBot="1">
      <c r="B19" s="106"/>
      <c r="C19" s="106"/>
      <c r="D19" s="106"/>
      <c r="E19" s="106"/>
      <c r="F19" s="106"/>
      <c r="G19" s="515"/>
    </row>
    <row r="20" spans="2:7" ht="12">
      <c r="B20" s="254" t="s">
        <v>288</v>
      </c>
      <c r="C20" s="516"/>
      <c r="D20" s="515"/>
      <c r="E20" s="515"/>
      <c r="F20" s="515"/>
      <c r="G20" s="106"/>
    </row>
    <row r="21" spans="2:7" ht="12.75" thickBot="1">
      <c r="B21" s="510"/>
      <c r="C21" s="517"/>
      <c r="D21" s="515"/>
      <c r="E21" s="515"/>
      <c r="F21" s="515"/>
      <c r="G21" s="106"/>
    </row>
    <row r="22" spans="2:7" ht="12">
      <c r="B22" s="518"/>
      <c r="C22" s="27"/>
      <c r="D22" s="515"/>
      <c r="E22" s="519"/>
      <c r="F22" s="519"/>
      <c r="G22" s="507"/>
    </row>
    <row r="23" spans="2:7" ht="12.75" thickBot="1">
      <c r="B23" s="192" t="s">
        <v>520</v>
      </c>
      <c r="C23" s="28">
        <v>0.0789979214724732</v>
      </c>
      <c r="D23" s="515"/>
      <c r="E23" s="519"/>
      <c r="F23" s="519"/>
      <c r="G23" s="507"/>
    </row>
    <row r="24" spans="2:7" ht="12">
      <c r="B24" s="515" t="s">
        <v>228</v>
      </c>
      <c r="C24" s="127"/>
      <c r="D24" s="515"/>
      <c r="E24" s="25"/>
      <c r="F24" s="25"/>
      <c r="G24" s="25"/>
    </row>
    <row r="25" ht="12">
      <c r="B25" s="103" t="s">
        <v>536</v>
      </c>
    </row>
    <row r="29" spans="2:4" ht="12">
      <c r="B29" s="106"/>
      <c r="C29" s="106"/>
      <c r="D29" s="520"/>
    </row>
    <row r="30" spans="2:4" ht="12">
      <c r="B30" s="520"/>
      <c r="C30" s="520"/>
      <c r="D30" s="520"/>
    </row>
    <row r="31" spans="2:4" ht="12">
      <c r="B31" s="520"/>
      <c r="C31" s="520"/>
      <c r="D31" s="520"/>
    </row>
    <row r="32" spans="2:4" ht="12">
      <c r="B32" s="520"/>
      <c r="C32" s="520"/>
      <c r="D32" s="520"/>
    </row>
    <row r="33" spans="2:4" ht="12">
      <c r="B33" s="520"/>
      <c r="C33" s="520"/>
      <c r="D33" s="520"/>
    </row>
    <row r="34" spans="2:4" ht="18" customHeight="1">
      <c r="B34" s="520"/>
      <c r="C34" s="520"/>
      <c r="D34" s="520"/>
    </row>
    <row r="35" spans="2:4" ht="12">
      <c r="B35" s="520"/>
      <c r="C35" s="520"/>
      <c r="D35" s="520"/>
    </row>
    <row r="36" spans="2:4" ht="12">
      <c r="B36" s="520"/>
      <c r="C36" s="520"/>
      <c r="D36" s="520"/>
    </row>
    <row r="37" spans="2:4" ht="12">
      <c r="B37" s="520"/>
      <c r="C37" s="520"/>
      <c r="D37" s="520"/>
    </row>
    <row r="38" spans="2:4" ht="12">
      <c r="B38" s="520"/>
      <c r="C38" s="520"/>
      <c r="D38" s="520"/>
    </row>
    <row r="39" spans="2:4" ht="12">
      <c r="B39" s="520"/>
      <c r="C39" s="520"/>
      <c r="D39" s="520"/>
    </row>
    <row r="40" spans="2:4" ht="12">
      <c r="B40" s="520"/>
      <c r="C40" s="520"/>
      <c r="D40" s="520"/>
    </row>
    <row r="41" spans="2:4" ht="12.75" customHeight="1">
      <c r="B41" s="520"/>
      <c r="C41" s="520"/>
      <c r="D41" s="520"/>
    </row>
    <row r="42" spans="2:4" ht="12">
      <c r="B42" s="520"/>
      <c r="C42" s="520"/>
      <c r="D42" s="520"/>
    </row>
    <row r="43" spans="2:4" ht="12">
      <c r="B43" s="520"/>
      <c r="C43" s="520"/>
      <c r="D43" s="520"/>
    </row>
    <row r="44" spans="2:4" ht="12">
      <c r="B44" s="520"/>
      <c r="C44" s="520"/>
      <c r="D44" s="520"/>
    </row>
    <row r="45" spans="2:4" ht="12">
      <c r="B45" s="520"/>
      <c r="C45" s="520"/>
      <c r="D45" s="520"/>
    </row>
    <row r="46" spans="2:4" ht="12">
      <c r="B46" s="520"/>
      <c r="C46" s="520"/>
      <c r="D46" s="520"/>
    </row>
    <row r="47" spans="2:4" ht="12">
      <c r="B47" s="520"/>
      <c r="C47" s="520"/>
      <c r="D47" s="520"/>
    </row>
    <row r="48" spans="2:4" ht="12">
      <c r="B48" s="106"/>
      <c r="C48" s="106"/>
      <c r="D48" s="520"/>
    </row>
    <row r="49" spans="2:4" ht="12">
      <c r="B49" s="521"/>
      <c r="C49" s="106"/>
      <c r="D49" s="522"/>
    </row>
    <row r="50" spans="2:4" ht="12">
      <c r="B50" s="106"/>
      <c r="C50" s="106"/>
      <c r="D50" s="522"/>
    </row>
    <row r="51" spans="2:4" ht="12">
      <c r="B51" s="106"/>
      <c r="C51" s="106"/>
      <c r="D51" s="522"/>
    </row>
    <row r="52" spans="2:4" ht="12">
      <c r="B52" s="106"/>
      <c r="C52" s="106"/>
      <c r="D52" s="522"/>
    </row>
    <row r="53" spans="2:4" ht="12">
      <c r="B53" s="106"/>
      <c r="C53" s="106"/>
      <c r="D53" s="522"/>
    </row>
    <row r="54" spans="2:4" ht="12">
      <c r="B54" s="106"/>
      <c r="C54" s="106"/>
      <c r="D54" s="522"/>
    </row>
    <row r="55" spans="2:4" ht="12">
      <c r="B55" s="106"/>
      <c r="C55" s="106"/>
      <c r="D55" s="522"/>
    </row>
    <row r="56" spans="2:4" ht="12">
      <c r="B56" s="106"/>
      <c r="C56" s="106"/>
      <c r="D56" s="522"/>
    </row>
    <row r="57" spans="2:4" ht="12">
      <c r="B57" s="106"/>
      <c r="C57" s="106"/>
      <c r="D57" s="522"/>
    </row>
    <row r="58" spans="2:4" ht="12">
      <c r="B58" s="106"/>
      <c r="C58" s="106"/>
      <c r="D58" s="522"/>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June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2012-08-09T10:50:13Z</cp:lastPrinted>
  <dcterms:created xsi:type="dcterms:W3CDTF">2011-08-15T10:47:16Z</dcterms:created>
  <dcterms:modified xsi:type="dcterms:W3CDTF">2014-03-21T09:49:18Z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