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185" yWindow="375" windowWidth="16035" windowHeight="9780"/>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 r:id="rId14"/>
  </externalReferences>
  <definedNames>
    <definedName name="CPRMonthly">'[1]CPRfrom TrustCalcs'!$C$10</definedName>
    <definedName name="_xlnm.Print_Area" localSheetId="0">'Page 1'!$A$1:$Q$32</definedName>
    <definedName name="_xlnm.Print_Area" localSheetId="9">'Page 10'!$A$1:$I$77</definedName>
    <definedName name="_xlnm.Print_Area" localSheetId="8">'Page 9'!$A$1:$M$51</definedName>
  </definedNames>
  <calcPr calcId="125725" calcOnSave="0"/>
</workbook>
</file>

<file path=xl/calcChain.xml><?xml version="1.0" encoding="utf-8"?>
<calcChain xmlns="http://schemas.openxmlformats.org/spreadsheetml/2006/main">
  <c r="P31" i="26"/>
  <c r="P30"/>
  <c r="P21"/>
  <c r="P20"/>
  <c r="P19"/>
  <c r="P10"/>
  <c r="P9"/>
  <c r="M31"/>
  <c r="M30"/>
  <c r="M21"/>
  <c r="M20"/>
  <c r="M19"/>
  <c r="M10"/>
  <c r="M9"/>
  <c r="J31"/>
  <c r="J30"/>
  <c r="J21"/>
  <c r="J20"/>
  <c r="J19"/>
  <c r="J10"/>
  <c r="J9"/>
  <c r="I45" i="14"/>
  <c r="I22"/>
  <c r="P65" l="1"/>
  <c r="P64"/>
  <c r="P63"/>
  <c r="P62"/>
  <c r="P61"/>
  <c r="P60"/>
  <c r="P50"/>
  <c r="P49"/>
  <c r="P48"/>
  <c r="P47"/>
  <c r="P46"/>
  <c r="P36"/>
  <c r="P27"/>
  <c r="P26"/>
  <c r="P25"/>
  <c r="P24"/>
  <c r="P23"/>
  <c r="P13"/>
  <c r="P11"/>
  <c r="P10"/>
  <c r="P9"/>
  <c r="J65"/>
  <c r="J64"/>
  <c r="J63"/>
  <c r="J62"/>
  <c r="J61"/>
  <c r="J60"/>
  <c r="M65"/>
  <c r="M64"/>
  <c r="M63"/>
  <c r="M62"/>
  <c r="M61"/>
  <c r="M60"/>
  <c r="M50"/>
  <c r="M49"/>
  <c r="M48"/>
  <c r="M47"/>
  <c r="M46"/>
  <c r="M36"/>
  <c r="M27"/>
  <c r="M26"/>
  <c r="M25"/>
  <c r="M24"/>
  <c r="M23"/>
  <c r="M13"/>
  <c r="M11"/>
  <c r="M10"/>
  <c r="M9"/>
  <c r="J50"/>
  <c r="I50" s="1"/>
  <c r="J49"/>
  <c r="I49" s="1"/>
  <c r="J48"/>
  <c r="I48" s="1"/>
  <c r="J47"/>
  <c r="I47" s="1"/>
  <c r="J46"/>
  <c r="I46" s="1"/>
  <c r="J26"/>
  <c r="I26" s="1"/>
  <c r="J36"/>
  <c r="I36" s="1"/>
  <c r="J27"/>
  <c r="I27" s="1"/>
  <c r="J25"/>
  <c r="I25" s="1"/>
  <c r="J24"/>
  <c r="I24" s="1"/>
  <c r="J23"/>
  <c r="I23" s="1"/>
  <c r="J13"/>
  <c r="I13" s="1"/>
  <c r="J12"/>
  <c r="I12" s="1"/>
  <c r="J11"/>
  <c r="I11" s="1"/>
  <c r="J10"/>
  <c r="I10" s="1"/>
  <c r="J9"/>
  <c r="I9" s="1"/>
  <c r="C8" i="12" l="1"/>
  <c r="D11" s="1"/>
  <c r="F5" l="1"/>
  <c r="F6"/>
  <c r="E5"/>
  <c r="E6"/>
  <c r="D6"/>
  <c r="D7"/>
  <c r="D5"/>
</calcChain>
</file>

<file path=xl/sharedStrings.xml><?xml version="1.0" encoding="utf-8"?>
<sst xmlns="http://schemas.openxmlformats.org/spreadsheetml/2006/main" count="1723" uniqueCount="653">
  <si>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</si>
  <si>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</si>
  <si>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</si>
  <si>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</si>
  <si>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</si>
  <si>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</si>
  <si>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</si>
  <si>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</si>
  <si>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</si>
  <si>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</si>
  <si>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</si>
  <si>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</si>
  <si>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</si>
  <si>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</si>
  <si>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</si>
  <si>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</si>
  <si>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</si>
  <si>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</si>
  <si>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</si>
  <si>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</si>
  <si>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</si>
  <si>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</si>
  <si>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</si>
  <si>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</si>
  <si>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</si>
  <si>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</si>
  <si>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</si>
  <si>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</si>
  <si>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</si>
  <si>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</si>
  <si>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</si>
  <si>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</si>
  <si>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</si>
  <si>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</si>
  <si>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</si>
  <si>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</si>
  <si>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</si>
  <si>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</si>
  <si>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</si>
  <si>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</si>
  <si>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</si>
  <si>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</si>
  <si>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</si>
  <si>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</si>
  <si>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</si>
  <si>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</si>
  <si>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</si>
  <si>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</si>
  <si>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</si>
  <si>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</si>
  <si>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</si>
  <si>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</si>
  <si>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</si>
  <si>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</si>
  <si>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</si>
  <si>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</si>
  <si>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</si>
  <si>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</si>
  <si>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</si>
  <si>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</si>
  <si>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</si>
  <si>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</si>
  <si>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</si>
  <si>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</si>
  <si>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</si>
  <si>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</si>
  <si>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</si>
  <si>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</si>
  <si>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</si>
  <si>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</si>
  <si>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</si>
  <si>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</si>
  <si>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</si>
  <si>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</si>
  <si>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</si>
  <si>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</si>
  <si>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</si>
  <si>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</si>
  <si>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</si>
  <si>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</si>
  <si>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</si>
  <si>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</si>
  <si>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</si>
  <si>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</si>
  <si>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</si>
  <si>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</si>
  <si>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</si>
  <si>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</si>
  <si>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</si>
  <si>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</si>
  <si>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</si>
  <si>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</si>
  <si>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</si>
  <si>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</si>
  <si>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</si>
  <si>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</si>
  <si>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</si>
  <si>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</si>
  <si>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</si>
  <si>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</si>
  <si>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</si>
  <si>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</si>
  <si>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</si>
  <si>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</si>
  <si>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</si>
  <si>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</si>
  <si>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</si>
  <si>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</si>
  <si>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</si>
  <si>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</si>
  <si>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</si>
  <si>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</si>
  <si>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</si>
  <si>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</si>
  <si>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</si>
  <si>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</si>
  <si>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</si>
  <si>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</si>
  <si>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</si>
  <si>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</si>
  <si>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</si>
  <si>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</si>
  <si>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</si>
  <si>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</si>
  <si>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</si>
  <si>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</si>
  <si>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</si>
  <si>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</si>
  <si>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</si>
  <si>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</si>
  <si>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</si>
  <si>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</si>
  <si>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</si>
  <si>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</si>
  <si>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</si>
  <si>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</si>
  <si>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</si>
  <si>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</si>
  <si>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</si>
  <si>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</si>
  <si>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</si>
  <si>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</si>
  <si>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</si>
  <si>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</si>
  <si>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</si>
  <si>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</si>
  <si>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</si>
  <si>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</si>
  <si>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</si>
  <si>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</si>
  <si>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</si>
  <si>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</si>
  <si>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</si>
  <si>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</si>
  <si>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</si>
  <si>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</si>
  <si>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</si>
  <si>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</si>
  <si>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</si>
  <si>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</si>
  <si>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</si>
  <si>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</si>
  <si>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</si>
  <si>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</si>
  <si>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</si>
  <si>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</si>
  <si>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</si>
  <si>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</si>
  <si>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</si>
  <si>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</si>
  <si>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</si>
  <si>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</si>
  <si>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</si>
  <si>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</si>
  <si>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</si>
  <si>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</si>
  <si>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</si>
  <si>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</si>
  <si>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</si>
  <si>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</si>
  <si>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</si>
  <si>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</si>
  <si>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</si>
  <si>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</si>
  <si>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</si>
  <si>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</si>
  <si>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</si>
  <si>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</si>
  <si>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</si>
  <si>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</si>
  <si>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</si>
  <si>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</si>
  <si>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</si>
  <si>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</si>
  <si>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</si>
  <si>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</si>
  <si>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</si>
  <si>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</si>
  <si>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</si>
  <si>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</si>
  <si>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</si>
  <si>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</si>
  <si>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</si>
  <si>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</si>
  <si>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</si>
  <si>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</si>
  <si>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</si>
  <si>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</si>
  <si>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</si>
  <si>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</si>
  <si>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</si>
  <si>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</si>
  <si>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</si>
  <si>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</si>
  <si>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</si>
  <si>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</si>
  <si>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</si>
  <si>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</si>
  <si>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</si>
  <si>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</si>
  <si>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</si>
  <si>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</si>
  <si>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</si>
  <si>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</si>
  <si>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</si>
  <si>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</si>
  <si>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</si>
  <si>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</si>
  <si>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</si>
  <si>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</si>
  <si>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</si>
  <si>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</si>
  <si>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</si>
  <si>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</si>
  <si>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</si>
  <si>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</si>
  <si>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</si>
  <si>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</si>
  <si>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</si>
  <si>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</si>
  <si>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</si>
  <si>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</si>
  <si>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</si>
  <si>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</si>
  <si>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</si>
  <si>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</si>
  <si>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</si>
  <si>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</si>
  <si>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</si>
  <si>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</si>
  <si>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</si>
  <si>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</si>
  <si>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</si>
  <si>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</si>
  <si>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</si>
  <si>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</si>
  <si>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</si>
  <si>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</si>
  <si>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</si>
  <si>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</si>
  <si>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</si>
  <si>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</si>
  <si>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</si>
  <si>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</si>
  <si>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</si>
  <si>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</si>
  <si>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</si>
  <si>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</si>
  <si>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</si>
  <si>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</si>
  <si>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</si>
  <si>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</si>
  <si>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</si>
  <si>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</si>
  <si>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</si>
  <si>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</si>
  <si>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</si>
  <si>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</si>
  <si>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</si>
  <si>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</si>
  <si>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</si>
  <si>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</si>
  <si>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</si>
  <si>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</si>
  <si>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</si>
  <si>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</si>
  <si>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</si>
  <si>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</si>
  <si>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</si>
  <si>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</si>
  <si>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</si>
  <si>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</si>
  <si>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</si>
  <si>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</si>
  <si>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</si>
  <si>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</si>
  <si>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</si>
  <si>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</si>
  <si>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</si>
  <si>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</si>
  <si>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</si>
  <si>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</si>
  <si>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</si>
  <si>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</si>
  <si>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</si>
  <si>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</si>
  <si>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</si>
  <si>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</si>
  <si>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</si>
  <si>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</si>
  <si>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</si>
  <si>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</si>
  <si>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</si>
  <si>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</si>
  <si>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</si>
  <si>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</si>
  <si>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</si>
  <si>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</si>
  <si>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</si>
  <si>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</si>
  <si>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</si>
  <si>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</si>
  <si>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</si>
  <si>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</si>
  <si>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</si>
  <si>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</si>
  <si>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</si>
  <si>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</si>
  <si>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</si>
  <si>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</si>
  <si>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</si>
  <si>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</si>
  <si>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</si>
  <si>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</si>
  <si>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</si>
  <si>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</si>
  <si>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</si>
  <si>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</si>
  <si>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</si>
  <si>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</si>
  <si>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</si>
  <si>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</si>
  <si>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</si>
  <si>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</si>
  <si>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</si>
  <si>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</si>
  <si>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</si>
  <si>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</si>
  <si>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</si>
  <si>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</si>
  <si>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</si>
  <si>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</si>
  <si>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</si>
  <si>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</si>
  <si>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</si>
  <si>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</si>
  <si>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</si>
  <si>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</si>
  <si>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</si>
  <si>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</si>
  <si>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</si>
  <si>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</si>
  <si>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</si>
  <si>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</si>
  <si>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</si>
  <si>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</si>
  <si>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</si>
  <si>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</si>
  <si>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</si>
  <si>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</si>
  <si>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</si>
  <si>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</si>
  <si>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</si>
  <si>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</si>
  <si>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</si>
  <si>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</si>
  <si>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</si>
  <si>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</si>
  <si>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</si>
  <si>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</si>
  <si>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</si>
  <si>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</si>
  <si>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</si>
  <si>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</si>
  <si>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</si>
  <si>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</si>
  <si>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</si>
  <si>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</si>
  <si>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</si>
  <si>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</si>
  <si>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</si>
  <si>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</si>
  <si>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</si>
  <si>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</si>
  <si>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</si>
  <si>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</si>
  <si>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</si>
  <si>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</si>
  <si>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</si>
  <si>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</si>
  <si>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</si>
  <si>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</si>
  <si>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</si>
  <si>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</si>
  <si>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</si>
  <si>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</si>
  <si>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</si>
  <si>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</si>
  <si>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</si>
  <si>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</si>
  <si>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</si>
  <si>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</si>
  <si>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</si>
  <si>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</si>
  <si>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</si>
  <si>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</si>
  <si>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</si>
  <si>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</si>
  <si>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</si>
  <si>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</si>
  <si>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</si>
  <si>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</si>
  <si>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</si>
  <si>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</si>
  <si>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</si>
  <si>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</si>
  <si>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</si>
  <si>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</si>
  <si>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</si>
  <si>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</si>
  <si>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</si>
  <si>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</si>
  <si>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</si>
  <si>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</si>
  <si>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</si>
  <si>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</si>
  <si>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</si>
  <si>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</si>
  <si>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</si>
  <si>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</si>
  <si>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</si>
  <si>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</si>
  <si>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</si>
  <si>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</si>
  <si>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</si>
  <si>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</si>
  <si>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</si>
  <si>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</si>
  <si>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</si>
  <si>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</si>
  <si>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</si>
  <si>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</si>
  <si>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</si>
  <si>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</si>
  <si>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</si>
  <si>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</si>
  <si>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</si>
  <si>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</si>
  <si>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</si>
  <si>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</si>
  <si>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</si>
  <si>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</si>
  <si>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</si>
  <si>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</si>
  <si>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</si>
  <si>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</si>
  <si>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</si>
  <si>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</si>
  <si>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</si>
  <si>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</si>
  <si>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</si>
  <si>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</si>
  <si>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</si>
  <si>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</si>
  <si>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</si>
  <si>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</si>
  <si>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</si>
  <si>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</si>
  <si>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</si>
  <si>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</si>
  <si>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</si>
  <si>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</si>
  <si>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</si>
  <si>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</si>
  <si>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</si>
  <si>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</si>
  <si>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</si>
  <si>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</si>
  <si>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</si>
  <si>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</si>
  <si>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</si>
  <si>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</si>
  <si>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</si>
  <si>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</si>
  <si>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</si>
  <si>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</si>
  <si>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</si>
  <si>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</si>
  <si>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</si>
  <si>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</si>
  <si>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</si>
  <si>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</si>
  <si>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</si>
  <si>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</si>
  <si>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</si>
  <si>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</si>
  <si>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</si>
  <si>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</si>
  <si>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</si>
  <si>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</si>
  <si>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</si>
  <si>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Original Loan to Value at Last Valuation</t>
  </si>
  <si>
    <t>Using original balance and valuation amount</t>
  </si>
  <si>
    <t>W</t>
  </si>
  <si>
    <t>Savings Balance</t>
  </si>
  <si>
    <t>X</t>
  </si>
  <si>
    <t>Y</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</si>
  <si>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</si>
  <si>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</si>
  <si>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</si>
  <si>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</si>
  <si>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</si>
  <si>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</si>
  <si>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</si>
  <si>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</si>
  <si>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</si>
  <si>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</si>
  <si>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</si>
  <si>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</si>
  <si>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</si>
  <si>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</si>
  <si>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</si>
  <si>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</si>
  <si>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</si>
  <si>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</si>
  <si>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</si>
  <si>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</si>
  <si>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</si>
  <si>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</si>
  <si>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</si>
  <si>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</si>
  <si>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</si>
  <si>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</si>
  <si>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</si>
  <si>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</si>
  <si>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</si>
  <si>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</si>
  <si>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</si>
  <si>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</si>
  <si>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</si>
  <si>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</si>
  <si>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</si>
  <si>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</si>
  <si>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</si>
  <si>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</si>
  <si>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</si>
  <si>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</si>
  <si>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As above except for Holmes 2012-4 swap where collateral posting trigger (only) is A3</t>
  </si>
  <si>
    <t>Excess Spread calculation</t>
  </si>
  <si>
    <t>Completion of legal assignment of mortgage loans to the Mortgages Trustee</t>
  </si>
  <si>
    <t>F1+ / P1 / A-1</t>
  </si>
  <si>
    <t>F1+ / P1 / A-1+</t>
  </si>
  <si>
    <t>F1 / P-1 / A-1*</t>
  </si>
  <si>
    <t>F1 / P-1 / A-1</t>
  </si>
  <si>
    <t>Report Period</t>
  </si>
  <si>
    <t>US43641NAL82</t>
  </si>
  <si>
    <t>A / A2 / A</t>
  </si>
  <si>
    <t>Breach of Mortgage Sale Agreement</t>
  </si>
  <si>
    <t>.</t>
  </si>
  <si>
    <t>15th January 2013 - 15th April 2013</t>
  </si>
  <si>
    <t>15/01/13-15/04/13</t>
  </si>
  <si>
    <t>XS0790188139</t>
  </si>
  <si>
    <t>These figures have been calculated on a new and improved valuation basis as per the Special Schedule issued along with the February, 2009 report. The latest AVM update was run in Q4 2013</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</si>
  <si>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</si>
  <si>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</si>
  <si>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&gt;= 96 to &lt; 102</t>
  </si>
  <si>
    <t>*for interest period 15th January - 15th April</t>
  </si>
  <si>
    <t>11&lt;=12 months in arrears</t>
  </si>
  <si>
    <t>Triggered</t>
  </si>
  <si>
    <t xml:space="preserve">Excess Spread This Month Annualised </t>
  </si>
  <si>
    <t>Mortgages Trust GIC</t>
  </si>
  <si>
    <t>Rate</t>
  </si>
  <si>
    <t xml:space="preserve">Santander UK </t>
  </si>
  <si>
    <t>Libor</t>
  </si>
  <si>
    <t xml:space="preserve">Funding GIC </t>
  </si>
  <si>
    <t>Funding Transaction Account</t>
  </si>
  <si>
    <t>BoNY</t>
  </si>
  <si>
    <t>Panel Banks</t>
  </si>
  <si>
    <t>Libor - 0.25%</t>
  </si>
  <si>
    <t>A+ / A2 / A+*</t>
  </si>
  <si>
    <t>F1+ / P-1 / A-1*</t>
  </si>
  <si>
    <t>Substitution, redemptions and repurchases during period 1st March 2013 - 31st March 2013</t>
  </si>
  <si>
    <t>&gt;400,000 to &lt;=450,000</t>
  </si>
  <si>
    <t>Excess spread is calculated by dividing (excess cash available for payment below the reserve fund in the reserve waterfall) by (the weighted average funding share for the relevant period.)</t>
  </si>
  <si>
    <t>Funding Account Bank A</t>
  </si>
  <si>
    <t>Funding Account Bank B</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</si>
  <si>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 (and in the case of S&amp;P, the amount that exceeds 5% of the Funding Share, must be transferred to another bank)</t>
  </si>
  <si>
    <t>Termination of role,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If certain conditions are met pursuant to the Panel Bank Guidelines (see Cash Management Agreement) a limited amount of cash may be kept with Santander UK when it is rated F2, A-2 or P-2.</t>
  </si>
  <si>
    <t>01-Apr-13 to 30-Apr-13</t>
  </si>
  <si>
    <t>Arrears Analysis of Non Repossessed Mortgage Loans at 30 April 2013</t>
  </si>
  <si>
    <t>Arrears Capitalised at 30 April 2013</t>
  </si>
  <si>
    <t>Losses on Properties in Possession at 30 April 2013</t>
  </si>
  <si>
    <t>Properties in Possession at 30 April 2013</t>
  </si>
  <si>
    <t>Minimum Seller Share (% of Total) on 08 April 2013</t>
  </si>
  <si>
    <t>Current value of Mortgage Loans in Pool at 08 April 2013</t>
  </si>
  <si>
    <t>Last months Closing Trust Assets at 08 March 2013</t>
  </si>
  <si>
    <t>Mortgage collections - Interest on 08 April 2013</t>
  </si>
  <si>
    <t>Mortgage collections - Principal (Scheduled) on 08 April 2013</t>
  </si>
  <si>
    <t>Mortgage collections - Principal (Unscheduled) on 08 April 2013</t>
  </si>
  <si>
    <t>Principal Ledger as calculated on 08 April 2013</t>
  </si>
  <si>
    <t>Funding Share as calculated on 08 April 2013</t>
  </si>
  <si>
    <t>Funding Share % as calculated on 08 April 2013</t>
  </si>
  <si>
    <t>Seller Share as calculated on 08 April 2013</t>
  </si>
  <si>
    <t>Seller Share % as calculated on 08 April 2013</t>
  </si>
  <si>
    <t>Minimum Seller Share (Amount) on 08 April 2013</t>
  </si>
  <si>
    <t>‘The figure above omits a small portion of the pool, roughly 1.34% of the cover pool, which is recorded on separate data system for which this information is presently unavailable’</t>
  </si>
  <si>
    <t>As at the report date, the maximum loan size was £ 754,753.84  the minimum loan size was £-48,559.42 and the average loan size was £ 100,884.03.</t>
  </si>
  <si>
    <t>As at the report date, the maximum remaining term for a loan was 446.00 months, the minimum remaining term was -33.00 months and the weighted average remaining term was 178.02 months.</t>
  </si>
  <si>
    <t>As at the report date, the maximum seasoning for a loan was 212.00 months, the minimum seasoning was 21.00 months and the weighted average seasoning was 76.25 months.</t>
  </si>
  <si>
    <t>As at the report date, the maximum indexed LTV was 190.96, the minimum indexed LTV was 0.00 and the weighted average indexed LTV was 65.47.</t>
  </si>
  <si>
    <t>As at the report date, the maximum unindexed LTV was 227.11, the minimum unindexed LTV was -13.12 and the weighted average unindexed LTV was 63.33.</t>
  </si>
  <si>
    <t>As at the report date, the maximum original LTV was 100.69, the minimum LTV at origination was 1.19 and the weighted average LTV at origination was 67.58.</t>
  </si>
  <si>
    <t>Accounts as at 30 April  2013</t>
  </si>
  <si>
    <t>*for distribution period  10th MArch - 08th April</t>
  </si>
  <si>
    <t>2010-1 A2</t>
  </si>
  <si>
    <t>ANTS</t>
  </si>
  <si>
    <t>2010-1 A3</t>
  </si>
  <si>
    <t>2010-1 A4</t>
  </si>
  <si>
    <t>2010-1 A5</t>
  </si>
  <si>
    <t>GBP Fixed</t>
  </si>
  <si>
    <t>2011-1 A2</t>
  </si>
  <si>
    <t>2011-1 A3</t>
  </si>
  <si>
    <t>2011-1 A4</t>
  </si>
  <si>
    <t>2011-3 A2</t>
  </si>
  <si>
    <t>2011-3 A3</t>
  </si>
  <si>
    <t>2011-3 A5</t>
  </si>
  <si>
    <t>2011-3 A6</t>
  </si>
  <si>
    <t>2012-1 A2</t>
  </si>
  <si>
    <t>DB</t>
  </si>
  <si>
    <t>2012-1 A3</t>
  </si>
  <si>
    <t>ANTS/DB/Natixis</t>
  </si>
  <si>
    <t>2012-1 A5</t>
  </si>
  <si>
    <t>2012-2 A1</t>
  </si>
  <si>
    <t>2012-3 B1</t>
  </si>
  <si>
    <t>2012-4 A1</t>
  </si>
  <si>
    <t>Funding 1 Swap</t>
  </si>
  <si>
    <t>See Funding Swap Confirm*</t>
  </si>
  <si>
    <t>15/04/13-15/07/13</t>
  </si>
  <si>
    <t xml:space="preserve">Current number of Mortgage Loans in Pool </t>
  </si>
  <si>
    <t>Current £ value of Mortgage Loans in Pool</t>
  </si>
  <si>
    <t>Weighted Average Yield (Pre-swap)</t>
  </si>
  <si>
    <t>There were no collateral posted during the Reporting Period 01-April-13 to 30-April 13</t>
  </si>
  <si>
    <t>15/04/13-15/10/13</t>
  </si>
</sst>
</file>

<file path=xl/styles.xml><?xml version="1.0" encoding="utf-8"?>
<styleSheet xmlns="http://schemas.openxmlformats.org/spreadsheetml/2006/main">
  <numFmts count="35">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s>
  <fonts count="82">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9">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38" fontId="77" fillId="0" borderId="0"/>
    <xf numFmtId="38" fontId="78" fillId="0" borderId="0"/>
    <xf numFmtId="38" fontId="79" fillId="0" borderId="0"/>
    <xf numFmtId="38" fontId="80" fillId="0" borderId="0"/>
    <xf numFmtId="0" fontId="81" fillId="0" borderId="0"/>
    <xf numFmtId="0" fontId="81" fillId="0" borderId="0"/>
    <xf numFmtId="0" fontId="3" fillId="0" borderId="0">
      <alignment horizontal="left" wrapText="1"/>
    </xf>
  </cellStyleXfs>
  <cellXfs count="738">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166" fontId="6" fillId="0" borderId="0" xfId="6" applyNumberFormat="1" applyFont="1" applyFill="1" applyBorder="1" applyAlignment="1">
      <alignment horizontal="right"/>
    </xf>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2" fillId="5" borderId="0" xfId="1" applyFont="1" applyFill="1"/>
    <xf numFmtId="0" fontId="5" fillId="0" borderId="0" xfId="0" applyFont="1" applyFill="1" applyBorder="1" applyAlignment="1"/>
    <xf numFmtId="167" fontId="6" fillId="0" borderId="0" xfId="32" applyNumberFormat="1" applyFont="1" applyFill="1" applyBorder="1"/>
    <xf numFmtId="193" fontId="6" fillId="0" borderId="0" xfId="32" applyNumberFormat="1" applyFont="1" applyFill="1" applyBorder="1"/>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0" fillId="6" borderId="9" xfId="0"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4" fontId="6" fillId="0" borderId="0" xfId="1" applyNumberFormat="1" applyFont="1" applyFill="1" applyBorder="1" applyAlignment="1">
      <alignment horizontal="center"/>
    </xf>
    <xf numFmtId="194" fontId="6" fillId="0" borderId="0" xfId="1" applyNumberFormat="1" applyFont="1" applyFill="1" applyBorder="1" applyAlignment="1">
      <alignment horizontal="right"/>
    </xf>
    <xf numFmtId="14" fontId="0" fillId="0" borderId="0" xfId="0" applyNumberFormat="1"/>
    <xf numFmtId="43" fontId="0" fillId="0" borderId="0" xfId="0" applyNumberFormat="1"/>
    <xf numFmtId="0" fontId="6" fillId="0" borderId="15" xfId="20" applyFont="1" applyFill="1" applyBorder="1" applyAlignment="1"/>
    <xf numFmtId="0" fontId="6" fillId="0" borderId="7" xfId="20" applyFont="1" applyFill="1" applyBorder="1" applyAlignment="1">
      <alignment horizontal="center"/>
    </xf>
    <xf numFmtId="0" fontId="6" fillId="0" borderId="13" xfId="20" applyFont="1" applyFill="1" applyBorder="1" applyAlignment="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0" fillId="6" borderId="9" xfId="0" applyFill="1" applyBorder="1" applyAlignment="1">
      <alignment horizontal="center" vertical="center"/>
    </xf>
    <xf numFmtId="43" fontId="0" fillId="0" borderId="0" xfId="0" applyNumberFormat="1" applyFont="1"/>
    <xf numFmtId="167" fontId="0" fillId="0" borderId="0" xfId="0" applyNumberFormat="1" applyFont="1"/>
    <xf numFmtId="165" fontId="24" fillId="0" borderId="9" xfId="1" applyNumberFormat="1" applyFont="1" applyBorder="1" applyAlignment="1">
      <alignment horizontal="center"/>
    </xf>
    <xf numFmtId="0" fontId="6" fillId="0" borderId="15" xfId="0" applyFont="1" applyFill="1" applyBorder="1" applyAlignment="1">
      <alignment horizontal="left"/>
    </xf>
    <xf numFmtId="0" fontId="0" fillId="0" borderId="9" xfId="0" applyBorder="1" applyAlignment="1">
      <alignment horizontal="center" vertical="center" wrapText="1"/>
    </xf>
    <xf numFmtId="0" fontId="0" fillId="7" borderId="9" xfId="0" applyFill="1" applyBorder="1" applyAlignment="1">
      <alignment horizontal="center" vertical="center"/>
    </xf>
    <xf numFmtId="10" fontId="23" fillId="4" borderId="8" xfId="37" applyNumberFormat="1" applyFont="1" applyFill="1" applyBorder="1" applyAlignment="1">
      <alignment horizontal="left"/>
    </xf>
    <xf numFmtId="10" fontId="23" fillId="4" borderId="11" xfId="37" applyNumberFormat="1" applyFont="1" applyFill="1" applyBorder="1" applyAlignment="1">
      <alignment horizontal="left"/>
    </xf>
    <xf numFmtId="10" fontId="23" fillId="4" borderId="13" xfId="37" applyNumberFormat="1" applyFont="1" applyFill="1" applyBorder="1" applyAlignment="1">
      <alignment horizontal="right"/>
    </xf>
    <xf numFmtId="10" fontId="6" fillId="0" borderId="9" xfId="37" applyNumberFormat="1" applyFont="1" applyFill="1" applyBorder="1" applyAlignment="1">
      <alignment horizontal="left" wrapText="1"/>
    </xf>
    <xf numFmtId="10" fontId="6" fillId="0" borderId="9" xfId="32" applyNumberFormat="1" applyFont="1" applyFill="1" applyBorder="1" applyAlignment="1">
      <alignment wrapText="1"/>
    </xf>
    <xf numFmtId="43" fontId="0" fillId="0" borderId="16" xfId="1" applyFont="1" applyBorder="1"/>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0" fontId="5" fillId="0" borderId="19" xfId="0" applyFont="1" applyFill="1" applyBorder="1" applyAlignment="1">
      <alignment vertical="top"/>
    </xf>
    <xf numFmtId="43" fontId="0" fillId="0" borderId="13" xfId="1" applyFont="1" applyBorder="1" applyAlignment="1">
      <alignment horizontal="right"/>
    </xf>
    <xf numFmtId="0" fontId="17" fillId="0" borderId="15" xfId="18" applyFont="1" applyFill="1" applyBorder="1" applyAlignment="1">
      <alignment horizontal="center"/>
    </xf>
    <xf numFmtId="4" fontId="17" fillId="0" borderId="16" xfId="18" applyNumberFormat="1" applyFont="1" applyFill="1" applyBorder="1" applyAlignment="1">
      <alignment horizontal="center"/>
    </xf>
    <xf numFmtId="0" fontId="17" fillId="0" borderId="17" xfId="18" applyFont="1" applyFill="1" applyBorder="1" applyAlignment="1">
      <alignment horizontal="center"/>
    </xf>
    <xf numFmtId="0" fontId="17" fillId="0" borderId="7" xfId="18" applyFont="1" applyFill="1" applyBorder="1" applyAlignment="1">
      <alignment horizontal="center"/>
    </xf>
    <xf numFmtId="4" fontId="6" fillId="0" borderId="7" xfId="18" applyNumberFormat="1" applyFont="1" applyFill="1" applyBorder="1"/>
    <xf numFmtId="10" fontId="6" fillId="0" borderId="7" xfId="32" applyNumberFormat="1" applyFont="1" applyFill="1" applyBorder="1"/>
    <xf numFmtId="193" fontId="6" fillId="0" borderId="7" xfId="32" applyNumberFormat="1" applyFont="1" applyFill="1" applyBorder="1"/>
    <xf numFmtId="167" fontId="6" fillId="0" borderId="7" xfId="32" applyNumberFormat="1" applyFont="1" applyFill="1" applyBorder="1"/>
    <xf numFmtId="4" fontId="17" fillId="0" borderId="13" xfId="18" applyNumberFormat="1" applyFont="1" applyFill="1" applyBorder="1" applyAlignment="1">
      <alignment horizontal="center"/>
    </xf>
    <xf numFmtId="0" fontId="17" fillId="0" borderId="12" xfId="18" applyFont="1" applyFill="1" applyBorder="1" applyAlignment="1">
      <alignment horizontal="center"/>
    </xf>
    <xf numFmtId="0" fontId="17" fillId="0" borderId="19" xfId="18" applyFont="1" applyFill="1" applyBorder="1" applyAlignment="1">
      <alignment horizontal="center"/>
    </xf>
    <xf numFmtId="4" fontId="6" fillId="0" borderId="19" xfId="18" applyNumberFormat="1" applyFont="1" applyFill="1" applyBorder="1"/>
    <xf numFmtId="10" fontId="6" fillId="0" borderId="19" xfId="32" applyNumberFormat="1" applyFont="1" applyFill="1" applyBorder="1"/>
    <xf numFmtId="193" fontId="6" fillId="0" borderId="19" xfId="32" applyNumberFormat="1" applyFont="1" applyFill="1" applyBorder="1"/>
    <xf numFmtId="167" fontId="6" fillId="0" borderId="19" xfId="32" applyNumberFormat="1" applyFont="1" applyFill="1" applyBorder="1"/>
    <xf numFmtId="4" fontId="17" fillId="0" borderId="11" xfId="18" applyNumberFormat="1"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193" fontId="6" fillId="0" borderId="10" xfId="28" applyNumberFormat="1" applyFont="1" applyFill="1" applyBorder="1"/>
    <xf numFmtId="43" fontId="0" fillId="0" borderId="0" xfId="1" applyFont="1" applyFill="1" applyBorder="1"/>
    <xf numFmtId="43" fontId="0" fillId="0" borderId="0" xfId="0" applyNumberFormat="1" applyFont="1" applyFill="1" applyBorder="1"/>
    <xf numFmtId="41" fontId="0" fillId="0" borderId="0" xfId="0" applyNumberFormat="1" applyFont="1"/>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6" borderId="9" xfId="0" applyFill="1" applyBorder="1" applyAlignment="1">
      <alignment horizontal="left" vertical="center" wrapText="1"/>
    </xf>
    <xf numFmtId="0" fontId="0" fillId="6" borderId="9" xfId="0" applyFill="1" applyBorder="1" applyAlignment="1">
      <alignment horizontal="center" vertical="center"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3" xfId="0" applyFont="1" applyFill="1" applyBorder="1" applyAlignment="1">
      <alignment horizontal="left"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xf numFmtId="167" fontId="24" fillId="0" borderId="15" xfId="0" applyNumberFormat="1" applyFont="1" applyFill="1" applyBorder="1" applyAlignment="1">
      <alignment horizontal="center"/>
    </xf>
    <xf numFmtId="14" fontId="17" fillId="0" borderId="9" xfId="0" applyNumberFormat="1" applyFont="1" applyFill="1" applyBorder="1" applyAlignment="1">
      <alignment horizontal="center"/>
    </xf>
    <xf numFmtId="165" fontId="24" fillId="0" borderId="9" xfId="1" applyNumberFormat="1" applyFont="1" applyFill="1" applyBorder="1" applyAlignment="1">
      <alignment horizontal="center"/>
    </xf>
  </cellXfs>
  <cellStyles count="26929">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7675" y="476250"/>
          <a:ext cx="15452725" cy="14224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mp;L%20Securitisation%20-%20TR/Quarterly%20Payments/Holmes/Holmes%201507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nd Payments"/>
      <sheetName val="Intercompany Loan Payments"/>
      <sheetName val="Swap Payments"/>
      <sheetName val="Totals"/>
      <sheetName val="Data"/>
      <sheetName val="Cashflows"/>
    </sheetNames>
    <sheetDataSet>
      <sheetData sheetId="0">
        <row r="6">
          <cell r="C6" t="str">
            <v>XS0557834628</v>
          </cell>
          <cell r="D6" t="str">
            <v>USD</v>
          </cell>
          <cell r="E6">
            <v>3671936</v>
          </cell>
          <cell r="F6">
            <v>553268273.00039995</v>
          </cell>
          <cell r="G6">
            <v>900000000</v>
          </cell>
          <cell r="H6">
            <v>103268274.19301558</v>
          </cell>
          <cell r="I6">
            <v>100922359.21395758</v>
          </cell>
          <cell r="J6">
            <v>2345490.1688626758</v>
          </cell>
          <cell r="L6">
            <v>0.61474252555599995</v>
          </cell>
          <cell r="M6">
            <v>1.4</v>
          </cell>
          <cell r="N6">
            <v>1.6770999999999998</v>
          </cell>
        </row>
        <row r="7">
          <cell r="C7" t="str">
            <v>XS0557834891</v>
          </cell>
          <cell r="D7" t="str">
            <v>EUR</v>
          </cell>
          <cell r="E7">
            <v>3671831</v>
          </cell>
          <cell r="F7">
            <v>307371263.5</v>
          </cell>
          <cell r="G7">
            <v>500000000</v>
          </cell>
          <cell r="H7">
            <v>57371263</v>
          </cell>
          <cell r="I7">
            <v>-1251694.6338960007</v>
          </cell>
          <cell r="J7">
            <v>1251692.627787875</v>
          </cell>
          <cell r="L7">
            <v>0.61474252699999998</v>
          </cell>
          <cell r="M7">
            <v>1.4</v>
          </cell>
          <cell r="N7">
            <v>1.611</v>
          </cell>
        </row>
        <row r="8">
          <cell r="C8" t="str">
            <v>XS0557835195</v>
          </cell>
          <cell r="D8" t="str">
            <v>EUR</v>
          </cell>
          <cell r="E8">
            <v>3671953</v>
          </cell>
          <cell r="F8">
            <v>750000000</v>
          </cell>
          <cell r="G8">
            <v>750000000</v>
          </cell>
          <cell r="I8">
            <v>-3243770.8333330001</v>
          </cell>
          <cell r="J8">
            <v>3243770.833333333</v>
          </cell>
          <cell r="L8">
            <v>1</v>
          </cell>
          <cell r="M8">
            <v>1.5</v>
          </cell>
          <cell r="N8">
            <v>1.7110000000000001</v>
          </cell>
        </row>
        <row r="9">
          <cell r="C9" t="str">
            <v>XS0557835351</v>
          </cell>
          <cell r="D9" t="str">
            <v>GBP</v>
          </cell>
          <cell r="E9">
            <v>3671944</v>
          </cell>
          <cell r="F9">
            <v>375000000</v>
          </cell>
          <cell r="G9">
            <v>375000000</v>
          </cell>
          <cell r="I9">
            <v>0</v>
          </cell>
          <cell r="J9">
            <v>0</v>
          </cell>
          <cell r="L9">
            <v>1</v>
          </cell>
          <cell r="M9">
            <v>4.0090000000000003</v>
          </cell>
          <cell r="N9">
            <v>4.5146300000000004</v>
          </cell>
        </row>
        <row r="10">
          <cell r="C10" t="str">
            <v>XS0557835518</v>
          </cell>
          <cell r="D10" t="str">
            <v>GBP</v>
          </cell>
          <cell r="E10">
            <v>3671967</v>
          </cell>
          <cell r="F10">
            <v>600000000</v>
          </cell>
          <cell r="G10">
            <v>600000000</v>
          </cell>
          <cell r="I10">
            <v>-2102668.438356</v>
          </cell>
          <cell r="J10">
            <v>2102668.4383561644</v>
          </cell>
          <cell r="L10">
            <v>1</v>
          </cell>
          <cell r="M10">
            <v>0.9</v>
          </cell>
          <cell r="N10">
            <v>1.4056299999999999</v>
          </cell>
        </row>
        <row r="12">
          <cell r="C12" t="str">
            <v>ISIN</v>
          </cell>
          <cell r="D12" t="str">
            <v>Currency</v>
          </cell>
          <cell r="E12" t="str">
            <v xml:space="preserve">Trade id </v>
          </cell>
          <cell r="F12" t="str">
            <v>Current Balance</v>
          </cell>
          <cell r="G12" t="str">
            <v>Original Balance</v>
          </cell>
          <cell r="H12" t="str">
            <v>Principal Amount</v>
          </cell>
          <cell r="I12" t="str">
            <v>Trade Interest Murex</v>
          </cell>
          <cell r="J12" t="str">
            <v>Calculated 
Trade Interest</v>
          </cell>
          <cell r="K12" t="str">
            <v>Difference</v>
          </cell>
          <cell r="L12" t="str">
            <v>Pool Factor</v>
          </cell>
          <cell r="M12" t="str">
            <v>Margin</v>
          </cell>
          <cell r="N12" t="str">
            <v>All in rate</v>
          </cell>
        </row>
        <row r="13">
          <cell r="C13" t="str">
            <v>XS0590150529</v>
          </cell>
          <cell r="D13" t="str">
            <v>USD</v>
          </cell>
          <cell r="E13">
            <v>3824426</v>
          </cell>
          <cell r="F13">
            <v>574335587.00000012</v>
          </cell>
          <cell r="G13">
            <v>700000000</v>
          </cell>
          <cell r="H13">
            <v>81221908.930000007</v>
          </cell>
          <cell r="I13">
            <v>-2362211.96</v>
          </cell>
          <cell r="J13">
            <v>2362211.9571750201</v>
          </cell>
          <cell r="L13">
            <v>0.82047941000000013</v>
          </cell>
          <cell r="M13">
            <v>1.35</v>
          </cell>
          <cell r="N13">
            <v>1.6271</v>
          </cell>
        </row>
        <row r="14">
          <cell r="C14" t="str">
            <v>XS0590150446</v>
          </cell>
          <cell r="D14" t="str">
            <v>EUR</v>
          </cell>
          <cell r="E14">
            <v>3824652</v>
          </cell>
          <cell r="F14">
            <v>533311616.99985009</v>
          </cell>
          <cell r="G14">
            <v>650000000</v>
          </cell>
          <cell r="H14">
            <v>75420344.007546306</v>
          </cell>
          <cell r="I14">
            <v>-2104373.9126696885</v>
          </cell>
          <cell r="J14">
            <v>2104373.5696234922</v>
          </cell>
          <cell r="L14">
            <v>0.82047941076900011</v>
          </cell>
          <cell r="M14">
            <v>1.35</v>
          </cell>
          <cell r="N14">
            <v>1.5610000000000002</v>
          </cell>
        </row>
        <row r="15">
          <cell r="C15" t="str">
            <v>XS0590150792</v>
          </cell>
          <cell r="D15" t="str">
            <v>EUR</v>
          </cell>
          <cell r="E15">
            <v>3824478</v>
          </cell>
          <cell r="F15">
            <v>500000000</v>
          </cell>
          <cell r="G15">
            <v>500000000</v>
          </cell>
          <cell r="I15">
            <v>-2099319.4444439998</v>
          </cell>
          <cell r="J15">
            <v>2099319.4444444445</v>
          </cell>
          <cell r="L15">
            <v>1</v>
          </cell>
          <cell r="M15">
            <v>1.45</v>
          </cell>
          <cell r="N15">
            <v>1.661</v>
          </cell>
        </row>
        <row r="16">
          <cell r="C16" t="str">
            <v>XS0590150875</v>
          </cell>
          <cell r="D16" t="str">
            <v>GBP</v>
          </cell>
          <cell r="E16">
            <v>3824485</v>
          </cell>
          <cell r="F16">
            <v>325000000</v>
          </cell>
          <cell r="G16">
            <v>325000000</v>
          </cell>
          <cell r="I16">
            <v>-1584596.089041</v>
          </cell>
          <cell r="J16">
            <v>1584596.0890410959</v>
          </cell>
          <cell r="L16">
            <v>1</v>
          </cell>
          <cell r="M16">
            <v>1.45</v>
          </cell>
          <cell r="N16">
            <v>1.95563</v>
          </cell>
        </row>
        <row r="17">
          <cell r="C17" t="str">
            <v>XS0590163696</v>
          </cell>
          <cell r="D17" t="str">
            <v>GBP</v>
          </cell>
          <cell r="E17">
            <v>3829462</v>
          </cell>
          <cell r="F17">
            <v>450000000</v>
          </cell>
          <cell r="G17">
            <v>450000000</v>
          </cell>
          <cell r="I17">
            <v>-1577001.328767</v>
          </cell>
          <cell r="J17">
            <v>1577001.3287671232</v>
          </cell>
          <cell r="L17">
            <v>1</v>
          </cell>
          <cell r="M17">
            <v>0.9</v>
          </cell>
          <cell r="N17">
            <v>1.4056299999999999</v>
          </cell>
        </row>
        <row r="19">
          <cell r="C19" t="str">
            <v>ISIN</v>
          </cell>
          <cell r="D19" t="str">
            <v>Currency</v>
          </cell>
          <cell r="E19" t="str">
            <v xml:space="preserve">Trade id </v>
          </cell>
          <cell r="F19" t="str">
            <v>Current Balance</v>
          </cell>
          <cell r="G19" t="str">
            <v>Original Balance</v>
          </cell>
          <cell r="H19" t="str">
            <v>Principal Amount</v>
          </cell>
          <cell r="I19" t="str">
            <v>Trade Interest Murex</v>
          </cell>
          <cell r="J19" t="str">
            <v>Calculated 
Trade Interest</v>
          </cell>
          <cell r="K19" t="str">
            <v>Difference</v>
          </cell>
          <cell r="L19" t="str">
            <v>Pool Factor</v>
          </cell>
          <cell r="M19" t="str">
            <v>Margin</v>
          </cell>
          <cell r="N19" t="str">
            <v>All in rate</v>
          </cell>
        </row>
        <row r="20">
          <cell r="C20" t="str">
            <v>XS0608362058</v>
          </cell>
          <cell r="D20" t="str">
            <v>GBP</v>
          </cell>
          <cell r="E20">
            <v>3928770</v>
          </cell>
          <cell r="F20">
            <v>208619853.00000006</v>
          </cell>
          <cell r="G20">
            <v>250000000</v>
          </cell>
          <cell r="H20">
            <v>19007825</v>
          </cell>
          <cell r="I20">
            <v>-866328.69050600007</v>
          </cell>
          <cell r="J20">
            <v>866328.69050595874</v>
          </cell>
          <cell r="L20">
            <v>0.8344794120000002</v>
          </cell>
          <cell r="M20">
            <v>1.1599999999999999</v>
          </cell>
          <cell r="N20">
            <v>1.6656299999999999</v>
          </cell>
        </row>
        <row r="22">
          <cell r="C22" t="str">
            <v>ISIN</v>
          </cell>
          <cell r="D22" t="str">
            <v>Currency</v>
          </cell>
          <cell r="E22" t="str">
            <v xml:space="preserve">Trade id </v>
          </cell>
          <cell r="F22" t="str">
            <v>Current Balance</v>
          </cell>
          <cell r="G22" t="str">
            <v>Original Balance</v>
          </cell>
          <cell r="H22" t="str">
            <v>Principal Amount</v>
          </cell>
          <cell r="I22" t="str">
            <v>Trade Interest Murex</v>
          </cell>
          <cell r="J22" t="str">
            <v>Calculated 
Trade Interest</v>
          </cell>
          <cell r="K22" t="str">
            <v>Difference</v>
          </cell>
          <cell r="L22" t="str">
            <v>Pool Factor</v>
          </cell>
          <cell r="M22" t="str">
            <v>Margin</v>
          </cell>
          <cell r="N22" t="str">
            <v>All in rate</v>
          </cell>
        </row>
        <row r="23">
          <cell r="C23" t="str">
            <v>XS0679914860</v>
          </cell>
          <cell r="D23" t="str">
            <v>USD</v>
          </cell>
          <cell r="E23">
            <v>4252984</v>
          </cell>
          <cell r="F23">
            <v>2000000000</v>
          </cell>
          <cell r="G23">
            <v>2000000000</v>
          </cell>
          <cell r="H23">
            <v>180060909.11071992</v>
          </cell>
          <cell r="I23">
            <v>-9236996.4448360801</v>
          </cell>
          <cell r="J23">
            <v>9237005.555555556</v>
          </cell>
          <cell r="L23">
            <v>1</v>
          </cell>
          <cell r="M23">
            <v>1.55</v>
          </cell>
          <cell r="N23">
            <v>1.8271000000000002</v>
          </cell>
        </row>
        <row r="24">
          <cell r="C24" t="str">
            <v>XS0679918853</v>
          </cell>
          <cell r="D24" t="str">
            <v>EUR</v>
          </cell>
          <cell r="E24">
            <v>4250077</v>
          </cell>
          <cell r="F24">
            <v>200000000</v>
          </cell>
          <cell r="G24">
            <v>200000000</v>
          </cell>
          <cell r="H24">
            <v>18006090.911071986</v>
          </cell>
          <cell r="I24">
            <v>-814449.08892801404</v>
          </cell>
          <cell r="J24">
            <v>814450</v>
          </cell>
          <cell r="L24">
            <v>1</v>
          </cell>
          <cell r="M24">
            <v>1.4</v>
          </cell>
          <cell r="N24">
            <v>1.611</v>
          </cell>
        </row>
        <row r="25">
          <cell r="C25" t="str">
            <v>XS0679914944</v>
          </cell>
          <cell r="D25" t="str">
            <v>GBP</v>
          </cell>
          <cell r="E25">
            <v>4249378</v>
          </cell>
          <cell r="F25">
            <v>165000000</v>
          </cell>
          <cell r="G25">
            <v>165000000</v>
          </cell>
          <cell r="I25">
            <v>-886761.21780800004</v>
          </cell>
          <cell r="J25">
            <v>886761.21780821914</v>
          </cell>
          <cell r="L25">
            <v>1</v>
          </cell>
          <cell r="M25">
            <v>1.65</v>
          </cell>
          <cell r="N25">
            <v>2.1556299999999999</v>
          </cell>
        </row>
        <row r="26">
          <cell r="C26" t="str">
            <v>XS0679915081</v>
          </cell>
          <cell r="D26" t="str">
            <v>USD</v>
          </cell>
          <cell r="E26">
            <v>4249364</v>
          </cell>
          <cell r="F26">
            <v>500000000</v>
          </cell>
          <cell r="G26">
            <v>500000000</v>
          </cell>
          <cell r="I26">
            <v>-2562029.1666669999</v>
          </cell>
          <cell r="J26">
            <v>2562029.1666666665</v>
          </cell>
          <cell r="L26">
            <v>1</v>
          </cell>
          <cell r="M26">
            <v>1.75</v>
          </cell>
          <cell r="N26">
            <v>2.0270999999999999</v>
          </cell>
        </row>
        <row r="27">
          <cell r="C27" t="str">
            <v>XS0679915164</v>
          </cell>
          <cell r="D27" t="str">
            <v>USD</v>
          </cell>
          <cell r="E27">
            <v>4249349</v>
          </cell>
          <cell r="F27">
            <v>250000000</v>
          </cell>
          <cell r="G27">
            <v>250000000</v>
          </cell>
          <cell r="I27">
            <v>-1281014.5833330001</v>
          </cell>
          <cell r="J27">
            <v>1281014.5833333333</v>
          </cell>
          <cell r="L27">
            <v>1</v>
          </cell>
          <cell r="M27">
            <v>1.75</v>
          </cell>
          <cell r="N27">
            <v>2.0270999999999999</v>
          </cell>
        </row>
        <row r="29">
          <cell r="C29" t="str">
            <v>ISIN</v>
          </cell>
          <cell r="D29" t="str">
            <v>Currency</v>
          </cell>
          <cell r="E29" t="str">
            <v xml:space="preserve">Trade id </v>
          </cell>
          <cell r="F29" t="str">
            <v>Current Balance</v>
          </cell>
          <cell r="G29" t="str">
            <v>Original Balance</v>
          </cell>
          <cell r="H29" t="str">
            <v>Principal Amount</v>
          </cell>
          <cell r="I29" t="str">
            <v>Trade Interest Murex</v>
          </cell>
          <cell r="J29" t="str">
            <v>Calculated 
Trade Interest</v>
          </cell>
          <cell r="K29" t="str">
            <v>Difference</v>
          </cell>
          <cell r="L29" t="str">
            <v>Pool Factor</v>
          </cell>
          <cell r="M29" t="str">
            <v>Rate</v>
          </cell>
          <cell r="N29" t="str">
            <v>All in rate</v>
          </cell>
        </row>
        <row r="30">
          <cell r="C30" t="str">
            <v>XS0736397604</v>
          </cell>
          <cell r="D30" t="str">
            <v>USD</v>
          </cell>
          <cell r="E30">
            <v>4539353</v>
          </cell>
          <cell r="F30">
            <v>500000000</v>
          </cell>
          <cell r="G30">
            <v>500000000</v>
          </cell>
          <cell r="I30">
            <v>-2435640.2799999998</v>
          </cell>
          <cell r="J30">
            <v>2435640.2777777775</v>
          </cell>
          <cell r="L30">
            <v>1</v>
          </cell>
          <cell r="M30">
            <v>1.65</v>
          </cell>
          <cell r="N30">
            <v>1.9270999999999998</v>
          </cell>
        </row>
        <row r="31">
          <cell r="C31" t="str">
            <v>XS0736398834</v>
          </cell>
          <cell r="D31" t="str">
            <v>EUR</v>
          </cell>
          <cell r="E31">
            <v>4619083</v>
          </cell>
          <cell r="F31">
            <v>1200000000</v>
          </cell>
          <cell r="G31">
            <v>1200000000</v>
          </cell>
          <cell r="I31">
            <v>-5341700.0000000503</v>
          </cell>
          <cell r="J31">
            <v>5341700.0000000009</v>
          </cell>
          <cell r="L31">
            <v>1</v>
          </cell>
          <cell r="M31">
            <v>1.55</v>
          </cell>
          <cell r="N31">
            <v>1.7610000000000001</v>
          </cell>
        </row>
        <row r="32">
          <cell r="C32" t="str">
            <v>XS0736398917</v>
          </cell>
          <cell r="D32" t="str">
            <v>GBP</v>
          </cell>
          <cell r="E32">
            <v>4539357</v>
          </cell>
          <cell r="F32">
            <v>175000000</v>
          </cell>
          <cell r="G32">
            <v>175000000</v>
          </cell>
          <cell r="I32">
            <v>-984134.458904</v>
          </cell>
          <cell r="J32">
            <v>984134.45890410955</v>
          </cell>
          <cell r="L32">
            <v>1</v>
          </cell>
          <cell r="M32">
            <v>1.75</v>
          </cell>
          <cell r="N32">
            <v>2.25563</v>
          </cell>
        </row>
        <row r="33">
          <cell r="C33" t="str">
            <v>XS0736399055</v>
          </cell>
          <cell r="D33" t="str">
            <v>JPY</v>
          </cell>
          <cell r="E33">
            <v>4539363</v>
          </cell>
          <cell r="F33">
            <v>20000000000</v>
          </cell>
          <cell r="G33">
            <v>20000000000</v>
          </cell>
          <cell r="I33">
            <v>-71847400.000000194</v>
          </cell>
          <cell r="J33">
            <v>71847399.999999985</v>
          </cell>
          <cell r="L33">
            <v>1</v>
          </cell>
          <cell r="M33">
            <v>1.25</v>
          </cell>
          <cell r="N33">
            <v>1.40571</v>
          </cell>
        </row>
        <row r="34">
          <cell r="C34" t="str">
            <v>XS0736399139</v>
          </cell>
          <cell r="D34" t="str">
            <v>GBP</v>
          </cell>
          <cell r="E34">
            <v>4539376</v>
          </cell>
          <cell r="F34">
            <v>215000000</v>
          </cell>
          <cell r="G34">
            <v>215000000</v>
          </cell>
          <cell r="I34">
            <v>-1262682.217808</v>
          </cell>
          <cell r="J34">
            <v>1262682.2178082191</v>
          </cell>
          <cell r="L34">
            <v>1</v>
          </cell>
          <cell r="M34">
            <v>1.85</v>
          </cell>
          <cell r="N34">
            <v>2.3556300000000001</v>
          </cell>
        </row>
        <row r="35">
          <cell r="C35" t="str">
            <v>XS0737122464</v>
          </cell>
          <cell r="D35" t="str">
            <v>GBP</v>
          </cell>
          <cell r="E35">
            <v>4552426</v>
          </cell>
          <cell r="F35">
            <v>610000000</v>
          </cell>
          <cell r="G35">
            <v>610000000</v>
          </cell>
          <cell r="I35">
            <v>-2137712.912329</v>
          </cell>
          <cell r="J35">
            <v>2137712.9123287671</v>
          </cell>
          <cell r="L35">
            <v>1</v>
          </cell>
          <cell r="M35">
            <v>0.9</v>
          </cell>
          <cell r="N35">
            <v>1.4056299999999999</v>
          </cell>
        </row>
        <row r="37">
          <cell r="C37" t="str">
            <v>ISIN</v>
          </cell>
          <cell r="D37" t="str">
            <v>Currency</v>
          </cell>
          <cell r="E37" t="str">
            <v xml:space="preserve">Trade id </v>
          </cell>
          <cell r="F37" t="str">
            <v>Current Balance</v>
          </cell>
          <cell r="G37" t="str">
            <v>Original Balance</v>
          </cell>
          <cell r="H37" t="str">
            <v>Principal Amount</v>
          </cell>
          <cell r="I37" t="str">
            <v>Trade Interest Murex</v>
          </cell>
          <cell r="J37" t="str">
            <v>Calculated 
Trade Interest</v>
          </cell>
          <cell r="K37" t="str">
            <v>Difference</v>
          </cell>
          <cell r="L37" t="str">
            <v>Pool Factor</v>
          </cell>
          <cell r="M37" t="str">
            <v>Rate</v>
          </cell>
          <cell r="N37" t="str">
            <v>All in rate</v>
          </cell>
        </row>
        <row r="38">
          <cell r="C38" t="str">
            <v>XS0773322606</v>
          </cell>
          <cell r="D38" t="str">
            <v>USD</v>
          </cell>
          <cell r="E38">
            <v>4742148</v>
          </cell>
          <cell r="F38">
            <v>1250000000</v>
          </cell>
          <cell r="G38">
            <v>1250000000</v>
          </cell>
          <cell r="I38">
            <v>-5773128.4722220004</v>
          </cell>
          <cell r="J38">
            <v>5773128.472222222</v>
          </cell>
          <cell r="L38">
            <v>1</v>
          </cell>
          <cell r="M38">
            <v>1.55</v>
          </cell>
          <cell r="N38">
            <v>1.8271000000000002</v>
          </cell>
        </row>
        <row r="39">
          <cell r="C39" t="str">
            <v>XS0773322788</v>
          </cell>
          <cell r="D39" t="str">
            <v>GBP</v>
          </cell>
          <cell r="E39">
            <v>4742471</v>
          </cell>
          <cell r="F39">
            <v>175000000</v>
          </cell>
          <cell r="G39">
            <v>175000000</v>
          </cell>
          <cell r="I39">
            <v>-613278.294521</v>
          </cell>
          <cell r="J39">
            <v>613278.29452054796</v>
          </cell>
          <cell r="L39">
            <v>1</v>
          </cell>
          <cell r="M39">
            <v>0.9</v>
          </cell>
          <cell r="N39">
            <v>1.4056299999999999</v>
          </cell>
        </row>
        <row r="41">
          <cell r="C41" t="str">
            <v>ISIN</v>
          </cell>
          <cell r="D41" t="str">
            <v>Currency</v>
          </cell>
          <cell r="E41" t="str">
            <v xml:space="preserve">Trade id </v>
          </cell>
          <cell r="F41" t="str">
            <v>Current Balance</v>
          </cell>
          <cell r="G41" t="str">
            <v>Original Balance</v>
          </cell>
          <cell r="H41" t="str">
            <v>Principal Amount</v>
          </cell>
          <cell r="I41" t="str">
            <v>Trade Interest Murex</v>
          </cell>
          <cell r="J41" t="str">
            <v>Calculated 
Trade Interest</v>
          </cell>
          <cell r="K41" t="str">
            <v>Difference</v>
          </cell>
          <cell r="L41" t="str">
            <v>Pool Factor</v>
          </cell>
          <cell r="M41" t="str">
            <v>Rate</v>
          </cell>
          <cell r="N41" t="str">
            <v>All in rate</v>
          </cell>
        </row>
        <row r="42">
          <cell r="C42" t="str">
            <v>XS0790113632</v>
          </cell>
          <cell r="D42" t="str">
            <v>GBP</v>
          </cell>
          <cell r="E42">
            <v>4873833</v>
          </cell>
          <cell r="F42">
            <v>515000000</v>
          </cell>
          <cell r="G42">
            <v>515000000</v>
          </cell>
          <cell r="I42">
            <v>-2639372.6013699998</v>
          </cell>
          <cell r="J42">
            <v>2639372.6013698629</v>
          </cell>
          <cell r="L42">
            <v>1</v>
          </cell>
          <cell r="M42">
            <v>1.55</v>
          </cell>
          <cell r="N42">
            <v>2.0556299999999998</v>
          </cell>
        </row>
        <row r="43">
          <cell r="C43" t="str">
            <v>XS0790113558</v>
          </cell>
          <cell r="D43" t="str">
            <v>USD</v>
          </cell>
          <cell r="E43">
            <v>4873342</v>
          </cell>
          <cell r="F43">
            <v>140000000</v>
          </cell>
          <cell r="G43">
            <v>140000000</v>
          </cell>
          <cell r="H43">
            <v>0</v>
          </cell>
          <cell r="I43">
            <v>-876618.16666700004</v>
          </cell>
          <cell r="J43">
            <v>876618.16666666651</v>
          </cell>
          <cell r="K43">
            <v>-1753236.3333336664</v>
          </cell>
          <cell r="L43">
            <v>1</v>
          </cell>
          <cell r="M43">
            <v>2.2000000000000002</v>
          </cell>
          <cell r="N43">
            <v>2.4771000000000001</v>
          </cell>
        </row>
        <row r="44">
          <cell r="C44" t="str">
            <v>XS0790188139</v>
          </cell>
          <cell r="D44" t="str">
            <v>GBP</v>
          </cell>
          <cell r="E44">
            <v>4873838</v>
          </cell>
          <cell r="F44">
            <v>33000000</v>
          </cell>
          <cell r="G44">
            <v>33000000</v>
          </cell>
          <cell r="I44">
            <v>-234944.02438399999</v>
          </cell>
          <cell r="J44">
            <v>234944.02438356166</v>
          </cell>
          <cell r="L44">
            <v>1</v>
          </cell>
          <cell r="M44">
            <v>2.35</v>
          </cell>
          <cell r="N44">
            <v>2.8556300000000001</v>
          </cell>
        </row>
        <row r="46">
          <cell r="C46" t="str">
            <v>ISIN</v>
          </cell>
          <cell r="D46" t="str">
            <v>Currency</v>
          </cell>
          <cell r="E46" t="str">
            <v xml:space="preserve">Trade id </v>
          </cell>
          <cell r="F46" t="str">
            <v>Current Balance</v>
          </cell>
          <cell r="G46" t="str">
            <v>Original Balance</v>
          </cell>
          <cell r="H46" t="str">
            <v>Principal Amount</v>
          </cell>
          <cell r="I46" t="str">
            <v>Trade Interest Murex</v>
          </cell>
          <cell r="J46" t="str">
            <v>Calculated 
Trade Interest</v>
          </cell>
          <cell r="K46" t="str">
            <v>Difference</v>
          </cell>
          <cell r="L46" t="str">
            <v>Pool Factor</v>
          </cell>
          <cell r="M46" t="str">
            <v>Rate</v>
          </cell>
          <cell r="N46" t="str">
            <v>All in rate</v>
          </cell>
        </row>
        <row r="47">
          <cell r="C47" t="str">
            <v>XS0816608755</v>
          </cell>
          <cell r="D47" t="str">
            <v>EUR</v>
          </cell>
          <cell r="E47">
            <v>5061452</v>
          </cell>
          <cell r="F47">
            <v>650000000</v>
          </cell>
          <cell r="G47">
            <v>650000000</v>
          </cell>
          <cell r="I47">
            <v>-1578976.3888890001</v>
          </cell>
          <cell r="J47">
            <v>1578976.388888889</v>
          </cell>
          <cell r="L47">
            <v>1</v>
          </cell>
          <cell r="M47">
            <v>0.75</v>
          </cell>
          <cell r="N47">
            <v>0.96099999999999997</v>
          </cell>
        </row>
        <row r="48">
          <cell r="C48" t="str">
            <v>XS0816612278</v>
          </cell>
          <cell r="D48" t="str">
            <v>GBP</v>
          </cell>
          <cell r="E48">
            <v>5069682</v>
          </cell>
          <cell r="F48">
            <v>180000000</v>
          </cell>
          <cell r="G48">
            <v>180000000</v>
          </cell>
          <cell r="I48">
            <v>-630800.53150699998</v>
          </cell>
          <cell r="J48">
            <v>630800.53150684934</v>
          </cell>
          <cell r="L48">
            <v>1</v>
          </cell>
          <cell r="M48">
            <v>0.9</v>
          </cell>
          <cell r="N48">
            <v>1.4056299999999999</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6"/>
  <sheetViews>
    <sheetView tabSelected="1" view="pageBreakPreview" zoomScale="60" zoomScaleNormal="100" zoomScalePageLayoutView="75" workbookViewId="0">
      <selection activeCell="I34" sqref="I34"/>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23">
        <v>41394</v>
      </c>
      <c r="F15" s="31"/>
      <c r="G15" s="32"/>
      <c r="H15" s="27"/>
      <c r="I15" s="27"/>
      <c r="J15" s="27"/>
      <c r="K15" s="27"/>
      <c r="L15" s="27"/>
      <c r="M15" s="27"/>
      <c r="N15" s="27"/>
      <c r="O15" s="27"/>
      <c r="P15" s="33"/>
      <c r="Q15" s="34"/>
      <c r="R15" s="12"/>
    </row>
    <row r="16" spans="1:18" ht="12.75">
      <c r="A16" s="28"/>
      <c r="B16" s="35" t="s">
        <v>488</v>
      </c>
      <c r="C16" s="36"/>
      <c r="D16" s="36"/>
      <c r="E16" s="524" t="s">
        <v>598</v>
      </c>
      <c r="F16" s="31"/>
      <c r="G16" s="31"/>
      <c r="H16" s="27"/>
      <c r="I16" s="27"/>
      <c r="J16" s="27"/>
      <c r="K16" s="27"/>
      <c r="L16" s="27"/>
      <c r="M16" s="27"/>
      <c r="N16" s="27"/>
      <c r="O16" s="27"/>
      <c r="P16" s="33"/>
      <c r="Q16" s="34"/>
      <c r="R16" s="12"/>
    </row>
    <row r="17" spans="1:18" ht="12.75">
      <c r="A17" s="28"/>
      <c r="B17" s="35" t="s">
        <v>423</v>
      </c>
      <c r="C17" s="36"/>
      <c r="D17" s="36"/>
      <c r="E17" s="525">
        <v>41372</v>
      </c>
      <c r="F17" s="31"/>
      <c r="G17" s="31"/>
      <c r="H17" s="27"/>
      <c r="I17" s="27"/>
      <c r="J17" s="27"/>
      <c r="K17" s="27"/>
      <c r="L17" s="27"/>
      <c r="M17" s="27"/>
      <c r="N17" s="27"/>
      <c r="O17" s="27"/>
      <c r="P17" s="33"/>
      <c r="Q17" s="34"/>
      <c r="R17" s="12"/>
    </row>
    <row r="18" spans="1:18" ht="12.75">
      <c r="A18" s="28"/>
      <c r="B18" s="347"/>
      <c r="C18" s="348"/>
      <c r="D18" s="348"/>
      <c r="E18" s="526"/>
      <c r="F18" s="31"/>
      <c r="G18" s="31"/>
      <c r="H18" s="27"/>
      <c r="I18" s="27"/>
      <c r="J18" s="27"/>
      <c r="K18" s="27"/>
      <c r="L18" s="27"/>
      <c r="M18" s="27"/>
      <c r="N18" s="27"/>
      <c r="O18" s="27"/>
      <c r="P18" s="33"/>
      <c r="Q18" s="34"/>
      <c r="R18" s="12"/>
    </row>
    <row r="19" spans="1:18" ht="12.75">
      <c r="A19" s="28"/>
      <c r="B19" s="349"/>
      <c r="C19" s="349"/>
      <c r="D19" s="349"/>
      <c r="E19" s="35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85" t="s">
        <v>490</v>
      </c>
      <c r="C21" s="686"/>
      <c r="D21" s="686"/>
      <c r="E21" s="686"/>
      <c r="F21" s="686"/>
      <c r="G21" s="686"/>
      <c r="H21" s="686"/>
      <c r="I21" s="686"/>
      <c r="J21" s="686"/>
      <c r="K21" s="686"/>
      <c r="L21" s="686"/>
      <c r="M21" s="686"/>
      <c r="N21" s="686"/>
      <c r="O21" s="686"/>
      <c r="P21" s="686"/>
      <c r="Q21" s="686"/>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87" t="s">
        <v>1</v>
      </c>
      <c r="C23" s="687"/>
      <c r="D23" s="687"/>
      <c r="E23" s="687"/>
      <c r="F23" s="687"/>
      <c r="G23" s="687"/>
      <c r="H23" s="687"/>
      <c r="I23" s="687"/>
      <c r="J23" s="687"/>
      <c r="K23" s="687"/>
      <c r="L23" s="687"/>
      <c r="M23" s="687"/>
      <c r="N23" s="687"/>
      <c r="O23" s="687"/>
      <c r="P23" s="687"/>
      <c r="Q23" s="687"/>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87" t="s">
        <v>574</v>
      </c>
      <c r="C25" s="687"/>
      <c r="D25" s="687"/>
      <c r="E25" s="687"/>
      <c r="F25" s="687"/>
      <c r="G25" s="687"/>
      <c r="H25" s="687"/>
      <c r="I25" s="687"/>
      <c r="J25" s="687"/>
      <c r="K25" s="687"/>
      <c r="L25" s="687"/>
      <c r="M25" s="687"/>
      <c r="N25" s="687"/>
      <c r="O25" s="687"/>
      <c r="P25" s="687"/>
      <c r="Q25" s="687"/>
      <c r="R25" s="7"/>
    </row>
    <row r="26" spans="1:18" ht="12.75">
      <c r="A26" s="19"/>
      <c r="B26" s="687"/>
      <c r="C26" s="687"/>
      <c r="D26" s="687"/>
      <c r="E26" s="687"/>
      <c r="F26" s="687"/>
      <c r="G26" s="687"/>
      <c r="H26" s="687"/>
      <c r="I26" s="687"/>
      <c r="J26" s="687"/>
      <c r="K26" s="687"/>
      <c r="L26" s="687"/>
      <c r="M26" s="687"/>
      <c r="N26" s="687"/>
      <c r="O26" s="687"/>
      <c r="P26" s="687"/>
      <c r="Q26" s="687"/>
      <c r="R26" s="7"/>
    </row>
    <row r="27" spans="1:18" ht="12.75">
      <c r="A27" s="19"/>
      <c r="B27" s="688" t="s">
        <v>2</v>
      </c>
      <c r="C27" s="688"/>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537</v>
      </c>
      <c r="D32" s="121"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9" fitToHeight="0" orientation="landscape" r:id="rId4"/>
  <headerFooter scaleWithDoc="0">
    <oddHeader>&amp;C&amp;"-,Regular"&amp;6Holmes Master Trust Investor Report - April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view="pageBreakPreview" topLeftCell="A46" zoomScale="80" zoomScaleNormal="100" zoomScaleSheetLayoutView="80" zoomScalePageLayoutView="40" workbookViewId="0">
      <selection activeCell="I19" sqref="I19"/>
    </sheetView>
  </sheetViews>
  <sheetFormatPr defaultRowHeight="12"/>
  <cols>
    <col min="1" max="1" width="12.140625" style="627" bestFit="1" customWidth="1"/>
    <col min="2" max="2" width="37" customWidth="1"/>
    <col min="3" max="3" width="15.7109375" style="225" customWidth="1"/>
    <col min="4" max="4" width="3.7109375" style="627" bestFit="1" customWidth="1"/>
    <col min="5" max="5" width="36.140625" customWidth="1"/>
    <col min="6" max="6" width="20" customWidth="1"/>
    <col min="7" max="7" width="3.140625" style="627" bestFit="1" customWidth="1"/>
    <col min="8" max="8" width="57.5703125" customWidth="1"/>
    <col min="9" max="9" width="15.140625" style="217" bestFit="1" customWidth="1"/>
  </cols>
  <sheetData>
    <row r="1" spans="1:9" ht="12.75" thickBot="1">
      <c r="A1" s="629" t="s">
        <v>221</v>
      </c>
      <c r="B1" s="42"/>
      <c r="C1" s="222"/>
      <c r="D1" s="622"/>
      <c r="E1" s="78"/>
      <c r="F1" s="78"/>
      <c r="G1" s="622"/>
      <c r="H1" s="78"/>
      <c r="I1" s="220"/>
    </row>
    <row r="2" spans="1:9">
      <c r="B2" s="69"/>
      <c r="C2" s="223"/>
      <c r="D2" s="623"/>
      <c r="E2" s="4"/>
      <c r="F2" s="4"/>
      <c r="G2" s="623"/>
      <c r="H2" s="4"/>
      <c r="I2" s="119"/>
    </row>
    <row r="3" spans="1:9">
      <c r="B3" s="173" t="s">
        <v>172</v>
      </c>
      <c r="C3" s="224"/>
      <c r="D3" s="624"/>
      <c r="E3" s="173" t="s">
        <v>173</v>
      </c>
      <c r="F3" s="226"/>
      <c r="G3" s="624"/>
      <c r="H3" s="173" t="s">
        <v>269</v>
      </c>
      <c r="I3" s="173"/>
    </row>
    <row r="4" spans="1:9">
      <c r="B4" s="345" t="s">
        <v>623</v>
      </c>
      <c r="C4" s="178"/>
      <c r="D4" s="624"/>
      <c r="E4" s="345" t="s">
        <v>576</v>
      </c>
      <c r="F4" s="221"/>
      <c r="G4" s="624"/>
      <c r="H4" s="174"/>
      <c r="I4" s="174"/>
    </row>
    <row r="5" spans="1:9">
      <c r="A5" s="628" t="s">
        <v>459</v>
      </c>
      <c r="B5" s="174" t="s">
        <v>174</v>
      </c>
      <c r="C5" s="517">
        <v>0</v>
      </c>
      <c r="D5" s="624" t="s">
        <v>459</v>
      </c>
      <c r="E5" s="174" t="s">
        <v>175</v>
      </c>
      <c r="F5" s="517">
        <v>0</v>
      </c>
      <c r="G5" s="624" t="s">
        <v>459</v>
      </c>
      <c r="H5" s="174" t="s">
        <v>176</v>
      </c>
      <c r="I5" s="517">
        <v>0</v>
      </c>
    </row>
    <row r="6" spans="1:9">
      <c r="A6" s="628"/>
      <c r="B6" s="174" t="s">
        <v>177</v>
      </c>
      <c r="C6" s="517">
        <v>0</v>
      </c>
      <c r="D6" s="624"/>
      <c r="E6" s="174" t="s">
        <v>178</v>
      </c>
      <c r="F6" s="517">
        <v>0</v>
      </c>
      <c r="G6" s="624"/>
      <c r="H6" s="174" t="s">
        <v>179</v>
      </c>
      <c r="I6" s="517">
        <v>0</v>
      </c>
    </row>
    <row r="7" spans="1:9" ht="12.75" thickBot="1">
      <c r="A7" s="628"/>
      <c r="B7" s="174"/>
      <c r="C7" s="176"/>
      <c r="D7" s="624"/>
      <c r="E7" s="174" t="s">
        <v>180</v>
      </c>
      <c r="F7" s="517">
        <v>33000</v>
      </c>
      <c r="G7" s="624"/>
      <c r="H7" s="174" t="s">
        <v>181</v>
      </c>
      <c r="I7" s="517">
        <v>0</v>
      </c>
    </row>
    <row r="8" spans="1:9" ht="13.5" thickTop="1" thickBot="1">
      <c r="A8" s="628"/>
      <c r="B8" s="174"/>
      <c r="C8" s="178"/>
      <c r="D8" s="624"/>
      <c r="E8" s="174"/>
      <c r="F8" s="452"/>
      <c r="G8" s="624"/>
      <c r="H8" s="177"/>
      <c r="I8" s="452"/>
    </row>
    <row r="9" spans="1:9" ht="12.75" thickTop="1">
      <c r="A9" s="628" t="s">
        <v>460</v>
      </c>
      <c r="B9" s="174" t="s">
        <v>182</v>
      </c>
      <c r="C9" s="346">
        <v>1154124.98</v>
      </c>
      <c r="D9" s="624"/>
      <c r="E9" s="174"/>
      <c r="F9" s="453"/>
      <c r="G9" s="624"/>
      <c r="H9" s="177"/>
      <c r="I9" s="453"/>
    </row>
    <row r="10" spans="1:9">
      <c r="A10" s="628"/>
      <c r="B10" s="174"/>
      <c r="C10" s="346"/>
      <c r="D10" s="624" t="s">
        <v>460</v>
      </c>
      <c r="E10" s="174" t="s">
        <v>183</v>
      </c>
      <c r="F10" s="517">
        <v>30000</v>
      </c>
      <c r="G10" s="624" t="s">
        <v>460</v>
      </c>
      <c r="H10" s="177" t="s">
        <v>180</v>
      </c>
      <c r="I10" s="517">
        <v>3000</v>
      </c>
    </row>
    <row r="11" spans="1:9" ht="12.75" thickBot="1">
      <c r="A11" s="628"/>
      <c r="B11" s="174"/>
      <c r="C11" s="223"/>
      <c r="D11" s="624"/>
      <c r="E11" s="174"/>
      <c r="F11" s="452"/>
      <c r="I11" s="452"/>
    </row>
    <row r="12" spans="1:9" ht="12.75" thickTop="1">
      <c r="A12" s="628" t="s">
        <v>461</v>
      </c>
      <c r="B12" s="174" t="s">
        <v>188</v>
      </c>
      <c r="C12" s="346">
        <v>33508991.649125598</v>
      </c>
      <c r="D12" s="624"/>
      <c r="E12" s="174"/>
      <c r="F12" s="453"/>
      <c r="H12" s="177"/>
      <c r="I12" s="453"/>
    </row>
    <row r="13" spans="1:9">
      <c r="A13" s="628"/>
      <c r="B13" s="174" t="s">
        <v>191</v>
      </c>
      <c r="C13" s="346">
        <v>2515074.2122519398</v>
      </c>
      <c r="D13" s="624" t="s">
        <v>461</v>
      </c>
      <c r="E13" s="174" t="s">
        <v>184</v>
      </c>
      <c r="F13" s="517">
        <v>0</v>
      </c>
      <c r="G13" s="624" t="s">
        <v>461</v>
      </c>
      <c r="H13" s="177" t="s">
        <v>186</v>
      </c>
      <c r="I13" s="517">
        <v>30000</v>
      </c>
    </row>
    <row r="14" spans="1:9" ht="12.75" thickBot="1">
      <c r="A14" s="628"/>
      <c r="B14" s="174"/>
      <c r="C14" s="176"/>
      <c r="D14" s="625"/>
      <c r="E14" s="174" t="s">
        <v>185</v>
      </c>
      <c r="F14" s="517">
        <v>0</v>
      </c>
      <c r="G14" s="624"/>
      <c r="H14" s="177" t="s">
        <v>187</v>
      </c>
      <c r="I14" s="517">
        <v>0</v>
      </c>
    </row>
    <row r="15" spans="1:9" ht="13.5" thickTop="1" thickBot="1">
      <c r="A15" s="628"/>
      <c r="B15" s="174"/>
      <c r="D15" s="624"/>
      <c r="E15" s="174"/>
      <c r="F15" s="452"/>
      <c r="G15" s="624"/>
      <c r="H15" s="177" t="s">
        <v>190</v>
      </c>
      <c r="I15" s="517">
        <v>0</v>
      </c>
    </row>
    <row r="16" spans="1:9" ht="13.5" thickTop="1" thickBot="1">
      <c r="A16" s="628"/>
      <c r="B16" s="174"/>
      <c r="C16" s="178"/>
      <c r="D16" s="624"/>
      <c r="E16" s="174"/>
      <c r="F16" s="453"/>
      <c r="G16" s="624"/>
      <c r="H16" s="177"/>
      <c r="I16" s="452"/>
    </row>
    <row r="17" spans="1:9" ht="12.75" thickTop="1">
      <c r="A17" s="628"/>
      <c r="D17" s="624" t="s">
        <v>462</v>
      </c>
      <c r="E17" s="174" t="s">
        <v>189</v>
      </c>
      <c r="F17" s="517">
        <v>89953499.650000006</v>
      </c>
      <c r="G17" s="624"/>
      <c r="H17" s="177"/>
      <c r="I17" s="453"/>
    </row>
    <row r="18" spans="1:9" ht="12.75" thickBot="1">
      <c r="A18" s="628"/>
      <c r="B18" s="173" t="s">
        <v>195</v>
      </c>
      <c r="C18" s="173"/>
      <c r="D18" s="624"/>
      <c r="E18" s="174"/>
      <c r="F18" s="452"/>
      <c r="G18" s="624" t="s">
        <v>462</v>
      </c>
      <c r="H18" s="177" t="s">
        <v>193</v>
      </c>
      <c r="I18" s="517">
        <v>50393483.380000003</v>
      </c>
    </row>
    <row r="19" spans="1:9" ht="12.75" thickTop="1">
      <c r="A19" s="628"/>
      <c r="B19" s="345" t="s">
        <v>623</v>
      </c>
      <c r="C19" s="174"/>
      <c r="D19" s="624"/>
      <c r="E19" s="174"/>
      <c r="F19" s="453"/>
      <c r="G19" s="624"/>
      <c r="H19" s="177" t="s">
        <v>463</v>
      </c>
      <c r="I19" s="517">
        <v>43289824.881055117</v>
      </c>
    </row>
    <row r="20" spans="1:9">
      <c r="A20" s="628"/>
      <c r="B20" s="174"/>
      <c r="C20" s="223"/>
      <c r="D20" s="624" t="s">
        <v>464</v>
      </c>
      <c r="E20" s="174" t="s">
        <v>192</v>
      </c>
      <c r="F20" s="517">
        <v>51502959.890958488</v>
      </c>
      <c r="G20" s="624" t="s">
        <v>464</v>
      </c>
      <c r="H20" s="177" t="s">
        <v>270</v>
      </c>
      <c r="I20" s="517">
        <v>813998.7939546369</v>
      </c>
    </row>
    <row r="21" spans="1:9">
      <c r="A21" s="628" t="s">
        <v>459</v>
      </c>
      <c r="B21" s="174" t="s">
        <v>197</v>
      </c>
      <c r="C21" s="517">
        <v>0</v>
      </c>
      <c r="D21" s="624" t="s">
        <v>465</v>
      </c>
      <c r="E21" s="174" t="s">
        <v>194</v>
      </c>
      <c r="F21" s="517">
        <v>0</v>
      </c>
      <c r="G21" s="624"/>
      <c r="H21" s="177" t="s">
        <v>463</v>
      </c>
      <c r="I21" s="517">
        <v>581179.27334224328</v>
      </c>
    </row>
    <row r="22" spans="1:9" ht="12.75" thickBot="1">
      <c r="A22" s="628"/>
      <c r="B22" s="174"/>
      <c r="C22" s="175"/>
      <c r="D22" s="624"/>
      <c r="F22" s="454"/>
      <c r="G22" s="624" t="s">
        <v>465</v>
      </c>
      <c r="H22" s="177" t="s">
        <v>271</v>
      </c>
      <c r="I22" s="517">
        <v>0</v>
      </c>
    </row>
    <row r="23" spans="1:9" ht="12.75" thickTop="1">
      <c r="A23" s="628"/>
      <c r="B23" s="174"/>
      <c r="C23" s="174"/>
      <c r="D23" s="624"/>
      <c r="E23" s="174"/>
      <c r="F23" s="454"/>
      <c r="G23" s="624"/>
      <c r="H23" s="177" t="s">
        <v>463</v>
      </c>
      <c r="I23" s="517">
        <v>0</v>
      </c>
    </row>
    <row r="24" spans="1:9">
      <c r="A24" s="628" t="s">
        <v>460</v>
      </c>
      <c r="B24" s="174" t="s">
        <v>191</v>
      </c>
      <c r="C24" s="517">
        <v>261808370.82862201</v>
      </c>
      <c r="D24" s="624" t="s">
        <v>466</v>
      </c>
      <c r="E24" s="174" t="s">
        <v>222</v>
      </c>
      <c r="F24" s="517">
        <v>813998.79389018845</v>
      </c>
      <c r="G24" s="624" t="s">
        <v>466</v>
      </c>
      <c r="H24" s="177" t="s">
        <v>272</v>
      </c>
      <c r="I24" s="517">
        <v>0</v>
      </c>
    </row>
    <row r="25" spans="1:9" ht="12.75" thickBot="1">
      <c r="A25" s="628"/>
      <c r="B25" s="174"/>
      <c r="C25" s="175"/>
      <c r="D25" s="624" t="s">
        <v>467</v>
      </c>
      <c r="E25" s="174" t="s">
        <v>223</v>
      </c>
      <c r="F25" s="517">
        <v>0</v>
      </c>
      <c r="G25" s="624"/>
      <c r="H25" s="177" t="s">
        <v>463</v>
      </c>
      <c r="I25" s="517"/>
    </row>
    <row r="26" spans="1:9" ht="12.75" thickTop="1">
      <c r="A26" s="628"/>
      <c r="B26" s="4"/>
      <c r="C26" s="4"/>
      <c r="D26" s="624"/>
      <c r="F26" s="454"/>
      <c r="G26" s="624"/>
      <c r="H26" s="177"/>
      <c r="I26" s="453"/>
    </row>
    <row r="27" spans="1:9">
      <c r="B27" s="4"/>
      <c r="C27" s="223"/>
      <c r="D27" s="624" t="s">
        <v>468</v>
      </c>
      <c r="E27" s="174" t="s">
        <v>224</v>
      </c>
      <c r="F27" s="517">
        <v>0</v>
      </c>
      <c r="G27" s="624" t="s">
        <v>467</v>
      </c>
      <c r="H27" s="177" t="s">
        <v>196</v>
      </c>
      <c r="I27" s="517">
        <v>7011785.958904109</v>
      </c>
    </row>
    <row r="28" spans="1:9" ht="12.75" thickBot="1">
      <c r="D28" s="624" t="s">
        <v>469</v>
      </c>
      <c r="E28" s="174" t="s">
        <v>225</v>
      </c>
      <c r="F28" s="517">
        <v>0</v>
      </c>
      <c r="G28" s="624"/>
      <c r="H28" s="177"/>
      <c r="I28" s="452"/>
    </row>
    <row r="29" spans="1:9" ht="12.75" thickTop="1">
      <c r="D29" s="624"/>
      <c r="F29" s="454"/>
      <c r="G29" s="624"/>
      <c r="H29" s="177"/>
      <c r="I29" s="453"/>
    </row>
    <row r="30" spans="1:9">
      <c r="D30" s="624" t="s">
        <v>470</v>
      </c>
      <c r="E30" s="174" t="s">
        <v>226</v>
      </c>
      <c r="F30" s="517">
        <v>0</v>
      </c>
      <c r="G30" s="624" t="s">
        <v>468</v>
      </c>
      <c r="H30" s="177" t="s">
        <v>198</v>
      </c>
      <c r="I30" s="517">
        <v>0</v>
      </c>
    </row>
    <row r="31" spans="1:9" ht="12.75" thickBot="1">
      <c r="D31" s="624" t="s">
        <v>471</v>
      </c>
      <c r="E31" s="174" t="s">
        <v>227</v>
      </c>
      <c r="F31" s="517">
        <v>0</v>
      </c>
      <c r="G31" s="624"/>
      <c r="H31" s="177"/>
      <c r="I31" s="452"/>
    </row>
    <row r="32" spans="1:9" ht="13.5" thickTop="1" thickBot="1">
      <c r="B32" s="174"/>
      <c r="C32" s="178"/>
      <c r="D32" s="624"/>
      <c r="E32" s="174"/>
      <c r="F32" s="452"/>
      <c r="G32" s="624"/>
      <c r="H32" s="177"/>
      <c r="I32" s="453"/>
    </row>
    <row r="33" spans="2:9" ht="12.75" thickTop="1">
      <c r="B33" s="174"/>
      <c r="C33" s="178"/>
      <c r="D33" s="624"/>
      <c r="E33" s="174"/>
      <c r="F33" s="455"/>
      <c r="G33" s="624"/>
      <c r="H33" s="177"/>
      <c r="I33" s="453"/>
    </row>
    <row r="34" spans="2:9">
      <c r="B34" s="174"/>
      <c r="C34" s="178"/>
      <c r="D34" s="624" t="s">
        <v>472</v>
      </c>
      <c r="E34" s="174" t="s">
        <v>473</v>
      </c>
      <c r="F34" s="517">
        <v>0</v>
      </c>
      <c r="G34" s="624" t="s">
        <v>469</v>
      </c>
      <c r="H34" s="177" t="s">
        <v>200</v>
      </c>
      <c r="I34" s="517">
        <v>1250</v>
      </c>
    </row>
    <row r="35" spans="2:9" ht="12.75" thickBot="1">
      <c r="B35" s="174"/>
      <c r="C35" s="178"/>
      <c r="D35" s="624"/>
      <c r="E35" s="174"/>
      <c r="F35" s="452"/>
      <c r="G35" s="624"/>
      <c r="I35" s="452"/>
    </row>
    <row r="36" spans="2:9" ht="12.75" thickTop="1">
      <c r="B36" s="174"/>
      <c r="C36" s="178"/>
      <c r="D36" s="624"/>
      <c r="E36" s="174"/>
      <c r="F36" s="455"/>
      <c r="G36" s="624"/>
      <c r="I36" s="453"/>
    </row>
    <row r="37" spans="2:9">
      <c r="B37" s="174"/>
      <c r="C37" s="178"/>
      <c r="D37" s="624" t="s">
        <v>474</v>
      </c>
      <c r="E37" s="174" t="s">
        <v>475</v>
      </c>
      <c r="F37" s="517">
        <v>515000000</v>
      </c>
      <c r="G37" s="624"/>
      <c r="I37" s="454"/>
    </row>
    <row r="38" spans="2:9">
      <c r="B38" s="174"/>
      <c r="C38" s="178"/>
      <c r="D38" s="624" t="s">
        <v>476</v>
      </c>
      <c r="E38" s="174" t="s">
        <v>477</v>
      </c>
      <c r="F38" s="517">
        <v>0</v>
      </c>
      <c r="G38" s="624"/>
      <c r="H38" s="173" t="s">
        <v>202</v>
      </c>
      <c r="I38" s="456"/>
    </row>
    <row r="39" spans="2:9">
      <c r="B39" s="174"/>
      <c r="C39" s="178"/>
      <c r="D39" s="624" t="s">
        <v>478</v>
      </c>
      <c r="E39" s="174" t="s">
        <v>479</v>
      </c>
      <c r="F39" s="517">
        <v>0</v>
      </c>
      <c r="G39" s="624"/>
      <c r="H39" s="174"/>
      <c r="I39" s="453"/>
    </row>
    <row r="40" spans="2:9">
      <c r="B40" s="174"/>
      <c r="C40" s="178"/>
      <c r="D40" s="624"/>
      <c r="E40" s="174"/>
      <c r="F40" s="517"/>
      <c r="G40" s="624" t="s">
        <v>459</v>
      </c>
      <c r="H40" s="174" t="s">
        <v>203</v>
      </c>
      <c r="I40" s="517">
        <v>228596421.91831017</v>
      </c>
    </row>
    <row r="41" spans="2:9" ht="12.75">
      <c r="B41" s="174"/>
      <c r="C41" s="178"/>
      <c r="D41" s="624"/>
      <c r="E41" s="174"/>
      <c r="F41" s="453"/>
      <c r="G41" s="624"/>
      <c r="H41" s="497" t="s">
        <v>547</v>
      </c>
      <c r="I41" s="517">
        <v>214665020.91831017</v>
      </c>
    </row>
    <row r="42" spans="2:9">
      <c r="B42" s="174"/>
      <c r="C42" s="178"/>
      <c r="D42" s="624" t="s">
        <v>480</v>
      </c>
      <c r="E42" s="174" t="s">
        <v>199</v>
      </c>
      <c r="F42" s="517">
        <v>689143.301427242</v>
      </c>
      <c r="G42" s="624" t="s">
        <v>460</v>
      </c>
      <c r="H42" s="174" t="s">
        <v>273</v>
      </c>
      <c r="I42" s="517">
        <v>0</v>
      </c>
    </row>
    <row r="43" spans="2:9" ht="13.5" thickBot="1">
      <c r="B43" s="174"/>
      <c r="C43" s="178"/>
      <c r="D43" s="624"/>
      <c r="E43" s="174"/>
      <c r="F43" s="452"/>
      <c r="G43" s="624"/>
      <c r="H43" s="497" t="s">
        <v>547</v>
      </c>
      <c r="I43" s="517">
        <v>0</v>
      </c>
    </row>
    <row r="44" spans="2:9" ht="12.75" thickTop="1">
      <c r="B44" s="174"/>
      <c r="C44" s="178"/>
      <c r="D44" s="624"/>
      <c r="E44" s="174"/>
      <c r="F44" s="453"/>
      <c r="G44" s="624" t="s">
        <v>461</v>
      </c>
      <c r="H44" s="174" t="s">
        <v>274</v>
      </c>
      <c r="I44" s="517">
        <v>0</v>
      </c>
    </row>
    <row r="45" spans="2:9" ht="12.75">
      <c r="B45" s="174"/>
      <c r="C45" s="178"/>
      <c r="D45" s="624" t="s">
        <v>481</v>
      </c>
      <c r="E45" s="174" t="s">
        <v>201</v>
      </c>
      <c r="F45" s="517">
        <v>7011785.958904109</v>
      </c>
      <c r="G45" s="624"/>
      <c r="H45" s="497" t="s">
        <v>547</v>
      </c>
      <c r="I45" s="517">
        <v>0</v>
      </c>
    </row>
    <row r="46" spans="2:9" ht="12.75" thickBot="1">
      <c r="B46" s="174"/>
      <c r="C46" s="178"/>
      <c r="D46" s="624"/>
      <c r="E46" s="174"/>
      <c r="F46" s="452"/>
      <c r="G46" s="624" t="s">
        <v>462</v>
      </c>
      <c r="H46" s="174" t="s">
        <v>275</v>
      </c>
      <c r="I46" s="517">
        <v>0</v>
      </c>
    </row>
    <row r="47" spans="2:9" ht="13.5" thickTop="1">
      <c r="B47" s="174"/>
      <c r="C47" s="178"/>
      <c r="D47" s="624"/>
      <c r="E47" s="174"/>
      <c r="F47" s="453"/>
      <c r="G47" s="624"/>
      <c r="H47" s="497" t="s">
        <v>547</v>
      </c>
      <c r="I47" s="517">
        <v>0</v>
      </c>
    </row>
    <row r="48" spans="2:9" ht="12.75" customHeight="1" thickBot="1">
      <c r="B48" s="174"/>
      <c r="C48" s="178"/>
      <c r="D48" s="624" t="s">
        <v>482</v>
      </c>
      <c r="E48" s="732" t="s">
        <v>483</v>
      </c>
      <c r="F48" s="453"/>
      <c r="H48" s="174"/>
      <c r="I48" s="498"/>
    </row>
    <row r="49" spans="2:9" ht="12.75" thickTop="1">
      <c r="B49" s="174"/>
      <c r="C49" s="178"/>
      <c r="D49" s="624"/>
      <c r="E49" s="732"/>
      <c r="F49" s="517">
        <v>0</v>
      </c>
      <c r="G49" s="624"/>
      <c r="H49" s="4"/>
      <c r="I49" s="4"/>
    </row>
    <row r="50" spans="2:9">
      <c r="B50" s="174"/>
      <c r="C50" s="178"/>
      <c r="D50" s="624"/>
      <c r="E50" s="174"/>
      <c r="F50" s="517"/>
      <c r="G50" s="624" t="s">
        <v>464</v>
      </c>
      <c r="H50" s="174" t="s">
        <v>205</v>
      </c>
      <c r="I50" s="517">
        <v>0</v>
      </c>
    </row>
    <row r="51" spans="2:9" ht="12.75" thickBot="1">
      <c r="B51" s="174"/>
      <c r="C51" s="178"/>
      <c r="D51" s="624"/>
      <c r="E51" s="179"/>
      <c r="F51" s="453"/>
      <c r="G51" s="624"/>
      <c r="I51" s="498"/>
    </row>
    <row r="52" spans="2:9" ht="12.75" thickTop="1">
      <c r="B52" s="174"/>
      <c r="C52" s="178"/>
      <c r="D52" s="624" t="s">
        <v>484</v>
      </c>
      <c r="E52" s="174" t="s">
        <v>206</v>
      </c>
      <c r="F52" s="517">
        <v>28329505.018066075</v>
      </c>
      <c r="G52" s="624"/>
    </row>
    <row r="53" spans="2:9" ht="12.75" thickBot="1">
      <c r="B53" s="174"/>
      <c r="C53" s="178"/>
      <c r="D53" s="624"/>
      <c r="E53" s="179"/>
      <c r="F53" s="452"/>
      <c r="G53" s="624"/>
    </row>
    <row r="54" spans="2:9" ht="12.75" thickTop="1">
      <c r="B54" s="174"/>
      <c r="C54" s="178"/>
      <c r="D54" s="624"/>
      <c r="E54" s="174"/>
      <c r="F54" s="453"/>
      <c r="G54" s="624"/>
    </row>
    <row r="55" spans="2:9">
      <c r="B55" s="174"/>
      <c r="C55" s="178"/>
      <c r="D55" s="624" t="s">
        <v>485</v>
      </c>
      <c r="E55" s="179" t="s">
        <v>204</v>
      </c>
      <c r="F55" s="517">
        <v>1250</v>
      </c>
      <c r="G55" s="624"/>
    </row>
    <row r="56" spans="2:9" ht="12.75" thickBot="1">
      <c r="B56" s="174"/>
      <c r="C56" s="178"/>
      <c r="D56" s="626"/>
      <c r="E56" s="174"/>
      <c r="F56" s="452"/>
      <c r="G56" s="624"/>
    </row>
    <row r="57" spans="2:9" ht="12.75" thickTop="1">
      <c r="B57" s="174"/>
      <c r="C57" s="178"/>
      <c r="D57" s="626"/>
      <c r="E57" s="174"/>
      <c r="F57" s="453"/>
      <c r="G57" s="624"/>
    </row>
    <row r="58" spans="2:9">
      <c r="B58" s="174"/>
      <c r="C58" s="178"/>
      <c r="D58" s="624" t="s">
        <v>486</v>
      </c>
      <c r="E58" s="174" t="s">
        <v>207</v>
      </c>
      <c r="F58" s="517">
        <v>0</v>
      </c>
      <c r="G58" s="624"/>
    </row>
    <row r="59" spans="2:9" ht="12.75" thickBot="1">
      <c r="B59" s="4"/>
      <c r="C59" s="223"/>
      <c r="D59" s="626"/>
      <c r="E59" s="174"/>
      <c r="F59" s="452"/>
      <c r="G59" s="630"/>
    </row>
    <row r="60" spans="2:9" ht="12.75" thickTop="1">
      <c r="B60" s="179"/>
      <c r="C60" s="223"/>
      <c r="D60" s="626"/>
      <c r="E60" s="180"/>
      <c r="F60" s="119"/>
      <c r="G60" s="626"/>
    </row>
    <row r="61" spans="2:9">
      <c r="B61" s="4"/>
      <c r="C61" s="223"/>
      <c r="D61" s="626"/>
      <c r="E61" s="173" t="s">
        <v>208</v>
      </c>
      <c r="F61" s="173"/>
      <c r="G61" s="626"/>
    </row>
    <row r="62" spans="2:9">
      <c r="B62" s="4"/>
      <c r="C62"/>
      <c r="E62" s="345" t="s">
        <v>548</v>
      </c>
    </row>
    <row r="63" spans="2:9">
      <c r="B63" s="4"/>
      <c r="C63"/>
    </row>
    <row r="64" spans="2:9">
      <c r="B64" s="4"/>
      <c r="C64" s="223"/>
      <c r="D64" s="624" t="s">
        <v>459</v>
      </c>
      <c r="E64" s="174" t="s">
        <v>209</v>
      </c>
      <c r="F64" s="517">
        <v>228596421.91831017</v>
      </c>
      <c r="G64" s="626"/>
      <c r="H64" s="180"/>
      <c r="I64" s="119"/>
    </row>
    <row r="65" spans="2:9">
      <c r="B65" s="4"/>
      <c r="C65" s="223"/>
      <c r="D65" s="624"/>
      <c r="E65" s="174"/>
      <c r="F65" s="517"/>
      <c r="G65" s="626"/>
      <c r="H65" s="180"/>
      <c r="I65" s="119"/>
    </row>
    <row r="66" spans="2:9">
      <c r="B66" s="4"/>
      <c r="C66" s="223"/>
      <c r="D66" s="624"/>
      <c r="E66" s="174"/>
      <c r="F66" s="453"/>
      <c r="G66" s="626"/>
      <c r="H66" s="180"/>
      <c r="I66" s="119"/>
    </row>
    <row r="67" spans="2:9">
      <c r="B67" s="4"/>
      <c r="C67" s="223"/>
      <c r="D67" s="624" t="s">
        <v>460</v>
      </c>
      <c r="E67" s="8" t="s">
        <v>211</v>
      </c>
      <c r="F67" s="517">
        <v>0</v>
      </c>
      <c r="G67" s="626"/>
      <c r="H67" s="180"/>
      <c r="I67" s="119"/>
    </row>
    <row r="68" spans="2:9" ht="12.75" thickBot="1">
      <c r="B68" s="4"/>
      <c r="C68" s="223"/>
      <c r="D68" s="626"/>
      <c r="E68" s="4"/>
      <c r="F68" s="452"/>
      <c r="G68" s="626"/>
    </row>
    <row r="69" spans="2:9" ht="12.75" thickTop="1">
      <c r="B69" s="4"/>
      <c r="C69" s="223"/>
      <c r="D69" s="626"/>
      <c r="E69" s="4"/>
      <c r="F69" s="455"/>
      <c r="G69" s="626"/>
    </row>
    <row r="70" spans="2:9">
      <c r="B70" s="4"/>
      <c r="C70" s="223"/>
      <c r="D70" s="624" t="s">
        <v>461</v>
      </c>
      <c r="E70" s="4" t="s">
        <v>228</v>
      </c>
      <c r="F70" s="517">
        <v>0</v>
      </c>
      <c r="G70" s="626"/>
    </row>
    <row r="71" spans="2:9">
      <c r="B71" s="4"/>
      <c r="C71" s="223"/>
      <c r="D71" s="624" t="s">
        <v>462</v>
      </c>
      <c r="E71" s="174" t="s">
        <v>229</v>
      </c>
      <c r="F71" s="517">
        <v>0</v>
      </c>
      <c r="G71" s="626"/>
    </row>
    <row r="72" spans="2:9">
      <c r="B72" s="4"/>
      <c r="C72" s="223"/>
      <c r="D72" s="624" t="s">
        <v>464</v>
      </c>
      <c r="E72" s="174" t="s">
        <v>230</v>
      </c>
      <c r="F72" s="517">
        <v>0</v>
      </c>
      <c r="G72" s="626"/>
    </row>
    <row r="73" spans="2:9" ht="12.75" thickBot="1">
      <c r="B73" s="4"/>
      <c r="C73" s="223"/>
      <c r="E73" s="177"/>
      <c r="F73" s="452"/>
      <c r="G73" s="626"/>
    </row>
    <row r="74" spans="2:9" ht="12.75" thickTop="1">
      <c r="B74" s="4"/>
      <c r="C74" s="223"/>
      <c r="E74" s="174"/>
      <c r="F74" s="453"/>
      <c r="G74" s="626"/>
    </row>
    <row r="75" spans="2:9">
      <c r="D75" s="624" t="s">
        <v>465</v>
      </c>
      <c r="E75" s="174" t="s">
        <v>210</v>
      </c>
      <c r="F75" s="517">
        <v>0</v>
      </c>
    </row>
    <row r="76" spans="2:9" ht="12.75" thickBot="1">
      <c r="E76" s="174"/>
      <c r="F76" s="175"/>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scaleWithDoc="0">
    <oddHeader>&amp;C&amp;"-,Regular"&amp;6Holmes Master Trust Investor Report - April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30"/>
  <sheetViews>
    <sheetView view="pageBreakPreview" zoomScale="80" zoomScaleNormal="100" zoomScaleSheetLayoutView="80" zoomScalePageLayoutView="50" workbookViewId="0">
      <selection activeCell="L6" sqref="L6:L22"/>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22" t="s">
        <v>254</v>
      </c>
      <c r="C1" s="422"/>
      <c r="D1" s="206"/>
      <c r="E1" s="206"/>
      <c r="F1" s="206"/>
      <c r="G1" s="206"/>
      <c r="H1" s="206"/>
      <c r="I1" s="206"/>
      <c r="J1" s="206"/>
      <c r="K1" s="206"/>
      <c r="L1" s="206"/>
      <c r="M1" s="206"/>
      <c r="N1" s="206"/>
    </row>
    <row r="3" spans="1:14" ht="12.75" thickBot="1">
      <c r="A3" s="1"/>
      <c r="B3" s="181"/>
      <c r="C3" s="181"/>
      <c r="D3" s="181"/>
      <c r="E3" s="181"/>
      <c r="F3" s="181"/>
      <c r="G3" s="181"/>
      <c r="H3" s="181"/>
      <c r="I3" s="181"/>
      <c r="J3" s="181"/>
      <c r="K3" s="181"/>
      <c r="L3" s="181"/>
      <c r="M3" s="181"/>
    </row>
    <row r="4" spans="1:14" ht="16.5" customHeight="1" thickBot="1">
      <c r="A4" s="423"/>
      <c r="B4" s="659" t="s">
        <v>253</v>
      </c>
      <c r="C4" s="659" t="s">
        <v>444</v>
      </c>
      <c r="D4" s="660" t="s">
        <v>212</v>
      </c>
      <c r="E4" s="660" t="s">
        <v>213</v>
      </c>
      <c r="F4" s="660" t="s">
        <v>506</v>
      </c>
      <c r="G4" s="660" t="s">
        <v>505</v>
      </c>
      <c r="H4" s="660" t="s">
        <v>214</v>
      </c>
      <c r="I4" s="660" t="s">
        <v>215</v>
      </c>
      <c r="J4" s="660" t="s">
        <v>216</v>
      </c>
      <c r="K4" s="660" t="s">
        <v>217</v>
      </c>
      <c r="L4" s="660" t="s">
        <v>218</v>
      </c>
      <c r="M4" s="660" t="s">
        <v>219</v>
      </c>
    </row>
    <row r="5" spans="1:14">
      <c r="A5" s="1"/>
      <c r="B5" s="672" t="s">
        <v>645</v>
      </c>
      <c r="C5" s="673"/>
      <c r="D5" s="674">
        <v>11402886881.660234</v>
      </c>
      <c r="E5" s="674" t="s">
        <v>345</v>
      </c>
      <c r="F5" s="675" t="s">
        <v>646</v>
      </c>
      <c r="G5" s="675"/>
      <c r="H5" s="674">
        <v>67942187.570000008</v>
      </c>
      <c r="I5" s="674">
        <v>11402886881.660234</v>
      </c>
      <c r="J5" s="675" t="s">
        <v>345</v>
      </c>
      <c r="K5" s="676" t="s">
        <v>646</v>
      </c>
      <c r="L5" s="677"/>
      <c r="M5" s="678">
        <v>89953499.650000006</v>
      </c>
    </row>
    <row r="6" spans="1:14">
      <c r="A6" s="1"/>
      <c r="B6" s="663" t="s">
        <v>624</v>
      </c>
      <c r="C6" s="437" t="s">
        <v>625</v>
      </c>
      <c r="D6" s="424">
        <v>900000000</v>
      </c>
      <c r="E6" s="424" t="s">
        <v>346</v>
      </c>
      <c r="F6" s="432">
        <v>1.4E-2</v>
      </c>
      <c r="G6" s="519">
        <v>1.704E-2</v>
      </c>
      <c r="H6" s="424">
        <v>2822084.6246998198</v>
      </c>
      <c r="I6" s="424">
        <v>552825553</v>
      </c>
      <c r="J6" s="432" t="s">
        <v>345</v>
      </c>
      <c r="K6" s="520">
        <v>1.4749999999999999E-2</v>
      </c>
      <c r="L6" s="519">
        <v>1.9862500000000002E-2</v>
      </c>
      <c r="M6" s="664">
        <v>1992918.7277269226</v>
      </c>
    </row>
    <row r="7" spans="1:14">
      <c r="A7" s="1"/>
      <c r="B7" s="663" t="s">
        <v>626</v>
      </c>
      <c r="C7" s="437" t="s">
        <v>625</v>
      </c>
      <c r="D7" s="424">
        <v>500000000</v>
      </c>
      <c r="E7" s="424" t="s">
        <v>347</v>
      </c>
      <c r="F7" s="432">
        <v>1.4E-2</v>
      </c>
      <c r="G7" s="519">
        <v>1.5949999999999999E-2</v>
      </c>
      <c r="H7" s="424">
        <v>1467535.5291437497</v>
      </c>
      <c r="I7" s="424">
        <v>438100000</v>
      </c>
      <c r="J7" s="432" t="s">
        <v>345</v>
      </c>
      <c r="K7" s="520">
        <v>1.6612499999999999E-2</v>
      </c>
      <c r="L7" s="519">
        <v>2.1724999999999998E-2</v>
      </c>
      <c r="M7" s="664">
        <v>1727430.5949589433</v>
      </c>
    </row>
    <row r="8" spans="1:14">
      <c r="A8" s="1"/>
      <c r="B8" s="663" t="s">
        <v>627</v>
      </c>
      <c r="C8" s="437" t="s">
        <v>625</v>
      </c>
      <c r="D8" s="424">
        <v>750000000</v>
      </c>
      <c r="E8" s="424" t="s">
        <v>347</v>
      </c>
      <c r="F8" s="432">
        <v>1.4999999999999999E-2</v>
      </c>
      <c r="G8" s="519">
        <v>1.695E-2</v>
      </c>
      <c r="H8" s="424">
        <v>3178125</v>
      </c>
      <c r="I8" s="424">
        <v>657150000</v>
      </c>
      <c r="J8" s="432" t="s">
        <v>345</v>
      </c>
      <c r="K8" s="520">
        <v>1.7325E-2</v>
      </c>
      <c r="L8" s="519">
        <v>2.2437499999999999E-2</v>
      </c>
      <c r="M8" s="664">
        <v>3635704.8801369863</v>
      </c>
    </row>
    <row r="9" spans="1:14">
      <c r="A9" s="1"/>
      <c r="B9" s="663" t="s">
        <v>628</v>
      </c>
      <c r="C9" s="437" t="s">
        <v>625</v>
      </c>
      <c r="D9" s="424">
        <v>375000000</v>
      </c>
      <c r="E9" s="424" t="s">
        <v>629</v>
      </c>
      <c r="F9" s="432"/>
      <c r="G9" s="519">
        <v>4.0090000000000001E-2</v>
      </c>
      <c r="H9" s="424">
        <v>7516875</v>
      </c>
      <c r="I9" s="424">
        <v>375000000</v>
      </c>
      <c r="J9" s="432" t="s">
        <v>345</v>
      </c>
      <c r="K9" s="520">
        <v>1.6250000000000001E-2</v>
      </c>
      <c r="L9" s="519">
        <v>2.13625E-2</v>
      </c>
      <c r="M9" s="664">
        <v>1975299.6575342468</v>
      </c>
    </row>
    <row r="10" spans="1:14">
      <c r="A10" s="1"/>
      <c r="B10" s="663" t="s">
        <v>630</v>
      </c>
      <c r="C10" s="437" t="s">
        <v>625</v>
      </c>
      <c r="D10" s="424">
        <v>700000000</v>
      </c>
      <c r="E10" s="424" t="s">
        <v>346</v>
      </c>
      <c r="F10" s="432">
        <v>1.35E-2</v>
      </c>
      <c r="G10" s="519">
        <v>1.6540000000000003E-2</v>
      </c>
      <c r="H10" s="424">
        <v>2651955.4217065005</v>
      </c>
      <c r="I10" s="424">
        <v>432125439.83999997</v>
      </c>
      <c r="J10" s="432" t="s">
        <v>345</v>
      </c>
      <c r="K10" s="520">
        <v>1.4630000000000001E-2</v>
      </c>
      <c r="L10" s="519">
        <v>1.97425E-2</v>
      </c>
      <c r="M10" s="664">
        <v>1927322.0578076176</v>
      </c>
    </row>
    <row r="11" spans="1:14">
      <c r="A11" s="1"/>
      <c r="B11" s="663" t="s">
        <v>631</v>
      </c>
      <c r="C11" s="437" t="s">
        <v>625</v>
      </c>
      <c r="D11" s="424">
        <v>650000000</v>
      </c>
      <c r="E11" s="424" t="s">
        <v>347</v>
      </c>
      <c r="F11" s="432">
        <v>1.35E-2</v>
      </c>
      <c r="G11" s="519">
        <v>1.5450000000000002E-2</v>
      </c>
      <c r="H11" s="424">
        <v>2300247.2206123071</v>
      </c>
      <c r="I11" s="424">
        <v>554450000</v>
      </c>
      <c r="J11" s="432" t="s">
        <v>345</v>
      </c>
      <c r="K11" s="520">
        <v>1.755E-2</v>
      </c>
      <c r="L11" s="519">
        <v>2.2662499999999999E-2</v>
      </c>
      <c r="M11" s="664">
        <v>2838654.3614503313</v>
      </c>
    </row>
    <row r="12" spans="1:14">
      <c r="A12" s="1"/>
      <c r="B12" s="663" t="s">
        <v>632</v>
      </c>
      <c r="C12" s="437" t="s">
        <v>625</v>
      </c>
      <c r="D12" s="424">
        <v>500000000</v>
      </c>
      <c r="E12" s="424" t="s">
        <v>347</v>
      </c>
      <c r="F12" s="432">
        <v>1.4500000000000001E-2</v>
      </c>
      <c r="G12" s="519">
        <v>1.6449999999999999E-2</v>
      </c>
      <c r="H12" s="424">
        <v>2056250</v>
      </c>
      <c r="I12" s="424">
        <v>426500000</v>
      </c>
      <c r="J12" s="432" t="s">
        <v>345</v>
      </c>
      <c r="K12" s="520">
        <v>1.856E-2</v>
      </c>
      <c r="L12" s="519">
        <v>2.3672500000000003E-2</v>
      </c>
      <c r="M12" s="664">
        <v>2489503.8698630142</v>
      </c>
    </row>
    <row r="13" spans="1:14">
      <c r="A13" s="1"/>
      <c r="B13" s="663" t="s">
        <v>633</v>
      </c>
      <c r="C13" s="437" t="s">
        <v>625</v>
      </c>
      <c r="D13" s="424">
        <v>2000000000</v>
      </c>
      <c r="E13" s="424" t="s">
        <v>346</v>
      </c>
      <c r="F13" s="432">
        <v>1.55E-2</v>
      </c>
      <c r="G13" s="519">
        <v>1.8540000000000001E-2</v>
      </c>
      <c r="H13" s="424">
        <v>9270000</v>
      </c>
      <c r="I13" s="424">
        <v>1268431901.0599999</v>
      </c>
      <c r="J13" s="432" t="s">
        <v>345</v>
      </c>
      <c r="K13" s="520">
        <v>1.540625E-2</v>
      </c>
      <c r="L13" s="519">
        <v>2.0518749999999999E-2</v>
      </c>
      <c r="M13" s="664">
        <v>6417526.948736269</v>
      </c>
    </row>
    <row r="14" spans="1:14">
      <c r="A14" s="1"/>
      <c r="B14" s="663" t="s">
        <v>634</v>
      </c>
      <c r="C14" s="437" t="s">
        <v>625</v>
      </c>
      <c r="D14" s="424">
        <v>200000000</v>
      </c>
      <c r="E14" s="424" t="s">
        <v>347</v>
      </c>
      <c r="F14" s="432">
        <v>1.4E-2</v>
      </c>
      <c r="G14" s="519">
        <v>1.5949999999999999E-2</v>
      </c>
      <c r="H14" s="424">
        <v>797500</v>
      </c>
      <c r="I14" s="424">
        <v>174540000</v>
      </c>
      <c r="J14" s="432" t="s">
        <v>345</v>
      </c>
      <c r="K14" s="520">
        <v>1.9175000000000001E-2</v>
      </c>
      <c r="L14" s="519">
        <v>2.42875E-2</v>
      </c>
      <c r="M14" s="664">
        <v>1045267.4589041095</v>
      </c>
    </row>
    <row r="15" spans="1:14">
      <c r="A15" s="1"/>
      <c r="B15" s="663" t="s">
        <v>635</v>
      </c>
      <c r="C15" s="437" t="s">
        <v>625</v>
      </c>
      <c r="D15" s="424">
        <v>500000000</v>
      </c>
      <c r="E15" s="424" t="s">
        <v>346</v>
      </c>
      <c r="F15" s="432">
        <v>1.7500000000000002E-2</v>
      </c>
      <c r="G15" s="519">
        <v>2.0539999999999999E-2</v>
      </c>
      <c r="H15" s="424">
        <v>2567499.9999999995</v>
      </c>
      <c r="I15" s="424">
        <v>316455696.19999999</v>
      </c>
      <c r="J15" s="432" t="s">
        <v>345</v>
      </c>
      <c r="K15" s="520">
        <v>1.755E-2</v>
      </c>
      <c r="L15" s="519">
        <v>2.2662499999999999E-2</v>
      </c>
      <c r="M15" s="664">
        <v>1768358.7653751366</v>
      </c>
    </row>
    <row r="16" spans="1:14">
      <c r="A16" s="1"/>
      <c r="B16" s="663" t="s">
        <v>636</v>
      </c>
      <c r="C16" s="437" t="s">
        <v>625</v>
      </c>
      <c r="D16" s="424">
        <v>250000000</v>
      </c>
      <c r="E16" s="424" t="s">
        <v>346</v>
      </c>
      <c r="F16" s="432">
        <v>1.7500000000000002E-2</v>
      </c>
      <c r="G16" s="519">
        <v>2.0539999999999999E-2</v>
      </c>
      <c r="H16" s="424">
        <v>1283749.9999999998</v>
      </c>
      <c r="I16" s="424">
        <v>158227848.09999999</v>
      </c>
      <c r="J16" s="432" t="s">
        <v>345</v>
      </c>
      <c r="K16" s="520">
        <v>1.755E-2</v>
      </c>
      <c r="L16" s="519">
        <v>2.2662499999999999E-2</v>
      </c>
      <c r="M16" s="664">
        <v>884179.38268756832</v>
      </c>
    </row>
    <row r="17" spans="1:14">
      <c r="A17" s="1"/>
      <c r="B17" s="663" t="s">
        <v>637</v>
      </c>
      <c r="C17" s="437" t="s">
        <v>638</v>
      </c>
      <c r="D17" s="424">
        <v>500000000</v>
      </c>
      <c r="E17" s="424" t="s">
        <v>346</v>
      </c>
      <c r="F17" s="432">
        <v>1.6500000000000001E-2</v>
      </c>
      <c r="G17" s="519">
        <v>1.9539999999999998E-2</v>
      </c>
      <c r="H17" s="424">
        <v>2442500</v>
      </c>
      <c r="I17" s="424">
        <v>325023564.20999998</v>
      </c>
      <c r="J17" s="432" t="s">
        <v>345</v>
      </c>
      <c r="K17" s="520">
        <v>1.9425000000000001E-2</v>
      </c>
      <c r="L17" s="519">
        <v>2.45375E-2</v>
      </c>
      <c r="M17" s="664">
        <v>1966503.872900648</v>
      </c>
    </row>
    <row r="18" spans="1:14">
      <c r="A18" s="1"/>
      <c r="B18" s="663" t="s">
        <v>639</v>
      </c>
      <c r="C18" s="437" t="s">
        <v>640</v>
      </c>
      <c r="D18" s="424">
        <v>1200000000</v>
      </c>
      <c r="E18" s="424" t="s">
        <v>347</v>
      </c>
      <c r="F18" s="432">
        <v>1.55E-2</v>
      </c>
      <c r="G18" s="519">
        <v>1.745E-2</v>
      </c>
      <c r="H18" s="424">
        <v>5235000</v>
      </c>
      <c r="I18" s="424">
        <v>997770000</v>
      </c>
      <c r="J18" s="432" t="s">
        <v>345</v>
      </c>
      <c r="K18" s="520">
        <v>2.3965E-2</v>
      </c>
      <c r="L18" s="519">
        <v>2.9284999999999995E-2</v>
      </c>
      <c r="M18" s="664">
        <v>7152108.5650684936</v>
      </c>
    </row>
    <row r="19" spans="1:14">
      <c r="A19" s="1"/>
      <c r="B19" s="663" t="s">
        <v>641</v>
      </c>
      <c r="C19" s="437" t="s">
        <v>625</v>
      </c>
      <c r="D19" s="424">
        <v>20000000000</v>
      </c>
      <c r="E19" s="424" t="s">
        <v>502</v>
      </c>
      <c r="F19" s="432">
        <v>1.2500000000000001E-2</v>
      </c>
      <c r="G19" s="519">
        <v>1.42214E-2</v>
      </c>
      <c r="H19" s="424">
        <v>71107000</v>
      </c>
      <c r="I19" s="424">
        <v>169491525.41999999</v>
      </c>
      <c r="J19" s="432" t="s">
        <v>345</v>
      </c>
      <c r="K19" s="520">
        <v>1.9975E-2</v>
      </c>
      <c r="L19" s="519">
        <v>2.5087499999999999E-2</v>
      </c>
      <c r="M19" s="664">
        <v>1048467.6108660321</v>
      </c>
    </row>
    <row r="20" spans="1:14">
      <c r="A20" s="1"/>
      <c r="B20" s="663" t="s">
        <v>642</v>
      </c>
      <c r="C20" s="437" t="s">
        <v>625</v>
      </c>
      <c r="D20" s="424">
        <v>1250000000</v>
      </c>
      <c r="E20" s="424" t="s">
        <v>346</v>
      </c>
      <c r="F20" s="432">
        <v>1.55E-2</v>
      </c>
      <c r="G20" s="519">
        <v>1.8540000000000001E-2</v>
      </c>
      <c r="H20" s="424">
        <v>5793750</v>
      </c>
      <c r="I20" s="424">
        <v>785175879.39999998</v>
      </c>
      <c r="J20" s="432" t="s">
        <v>345</v>
      </c>
      <c r="K20" s="520">
        <v>1.5900000000000001E-2</v>
      </c>
      <c r="L20" s="519">
        <v>2.1012500000000003E-2</v>
      </c>
      <c r="M20" s="664">
        <v>4068125.3011789732</v>
      </c>
    </row>
    <row r="21" spans="1:14">
      <c r="A21" s="1"/>
      <c r="B21" s="663" t="s">
        <v>643</v>
      </c>
      <c r="C21" s="437" t="s">
        <v>625</v>
      </c>
      <c r="D21" s="424">
        <v>140000000</v>
      </c>
      <c r="E21" s="424" t="s">
        <v>346</v>
      </c>
      <c r="F21" s="432">
        <v>2.1999999999999999E-2</v>
      </c>
      <c r="G21" s="519">
        <v>2.504E-2</v>
      </c>
      <c r="H21" s="424">
        <v>876400</v>
      </c>
      <c r="I21" s="424">
        <v>90177133.659999996</v>
      </c>
      <c r="J21" s="432" t="s">
        <v>345</v>
      </c>
      <c r="K21" s="520">
        <v>2.1024999999999999E-2</v>
      </c>
      <c r="L21" s="519">
        <v>2.6137500000000001E-2</v>
      </c>
      <c r="M21" s="664">
        <v>581179.27334224328</v>
      </c>
    </row>
    <row r="22" spans="1:14" ht="12.75" thickBot="1">
      <c r="A22" s="1"/>
      <c r="B22" s="665" t="s">
        <v>644</v>
      </c>
      <c r="C22" s="666" t="s">
        <v>638</v>
      </c>
      <c r="D22" s="667">
        <v>650000000</v>
      </c>
      <c r="E22" s="667" t="s">
        <v>347</v>
      </c>
      <c r="F22" s="668">
        <v>7.4999999999999997E-3</v>
      </c>
      <c r="G22" s="670">
        <v>9.4500000000000001E-3</v>
      </c>
      <c r="H22" s="667">
        <v>1535625</v>
      </c>
      <c r="I22" s="667">
        <v>510528595.43000001</v>
      </c>
      <c r="J22" s="668" t="s">
        <v>345</v>
      </c>
      <c r="K22" s="669">
        <v>1.3575E-2</v>
      </c>
      <c r="L22" s="670">
        <v>1.8687499999999999E-2</v>
      </c>
      <c r="M22" s="671">
        <v>2352452.8258598112</v>
      </c>
    </row>
    <row r="23" spans="1:14">
      <c r="A23" s="1"/>
      <c r="B23" s="437"/>
      <c r="C23" s="437"/>
      <c r="D23" s="424"/>
      <c r="E23" s="424"/>
      <c r="F23" s="432"/>
      <c r="G23" s="432"/>
      <c r="H23" s="424"/>
      <c r="I23" s="424"/>
      <c r="J23" s="432"/>
      <c r="K23" s="520"/>
      <c r="L23" s="519"/>
      <c r="M23" s="478"/>
    </row>
    <row r="24" spans="1:14">
      <c r="A24" s="1"/>
      <c r="B24" s="437"/>
      <c r="C24" s="437"/>
      <c r="D24" s="424"/>
      <c r="E24" s="424"/>
      <c r="F24" s="432"/>
      <c r="G24" s="432"/>
      <c r="H24" s="424"/>
      <c r="I24" s="424"/>
      <c r="J24" s="432"/>
      <c r="K24" s="520"/>
      <c r="L24" s="519"/>
      <c r="M24" s="478"/>
    </row>
    <row r="25" spans="1:14" ht="12.75" thickBot="1">
      <c r="B25" s="422" t="s">
        <v>329</v>
      </c>
      <c r="C25" s="422"/>
      <c r="D25" s="206"/>
      <c r="E25" s="206"/>
      <c r="F25" s="206"/>
      <c r="G25" s="206"/>
      <c r="H25" s="206"/>
      <c r="I25" s="206"/>
      <c r="J25" s="206"/>
      <c r="K25" s="206"/>
      <c r="L25" s="206"/>
      <c r="M25" s="206"/>
      <c r="N25" s="206"/>
    </row>
    <row r="27" spans="1:14" ht="12.75" thickBot="1"/>
    <row r="28" spans="1:14" ht="12.75" thickBot="1">
      <c r="B28" s="442" t="s">
        <v>253</v>
      </c>
      <c r="C28" s="443" t="s">
        <v>220</v>
      </c>
      <c r="D28" s="444" t="s">
        <v>330</v>
      </c>
      <c r="E28" s="457"/>
    </row>
    <row r="29" spans="1:14" ht="12.75" thickBot="1">
      <c r="B29" s="445"/>
      <c r="C29" s="446"/>
      <c r="D29" s="447"/>
      <c r="E29" s="457"/>
    </row>
    <row r="30" spans="1:14">
      <c r="B30" t="s">
        <v>651</v>
      </c>
    </row>
  </sheetData>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&amp;C&amp;"-,Regular"&amp;6Holmes Master Trust Investor Report - April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5"/>
  <sheetViews>
    <sheetView view="pageBreakPreview" topLeftCell="B1" zoomScale="60" zoomScaleNormal="85" zoomScalePageLayoutView="72" workbookViewId="0">
      <selection activeCell="B54" sqref="B54:B55"/>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33" t="s">
        <v>144</v>
      </c>
      <c r="C2" s="434"/>
    </row>
    <row r="3" spans="1:3">
      <c r="A3" s="4"/>
      <c r="B3" s="84" t="s">
        <v>145</v>
      </c>
      <c r="C3" s="170"/>
    </row>
    <row r="4" spans="1:3">
      <c r="A4" s="4"/>
      <c r="B4" s="96" t="s">
        <v>421</v>
      </c>
      <c r="C4" s="171" t="s">
        <v>146</v>
      </c>
    </row>
    <row r="5" spans="1:3">
      <c r="A5" s="4"/>
      <c r="B5" s="96"/>
      <c r="C5" s="171"/>
    </row>
    <row r="6" spans="1:3">
      <c r="A6" s="4"/>
      <c r="B6" s="85" t="s">
        <v>147</v>
      </c>
      <c r="C6" s="171"/>
    </row>
    <row r="7" spans="1:3">
      <c r="A7" s="4"/>
      <c r="B7" s="96" t="s">
        <v>171</v>
      </c>
      <c r="C7" s="171" t="s">
        <v>146</v>
      </c>
    </row>
    <row r="8" spans="1:3">
      <c r="A8" s="4"/>
      <c r="B8" s="96" t="s">
        <v>420</v>
      </c>
      <c r="C8" s="171" t="s">
        <v>146</v>
      </c>
    </row>
    <row r="9" spans="1:3">
      <c r="A9" s="4"/>
      <c r="B9" s="96" t="s">
        <v>331</v>
      </c>
      <c r="C9" s="171" t="s">
        <v>146</v>
      </c>
    </row>
    <row r="10" spans="1:3">
      <c r="A10" s="4"/>
      <c r="B10" s="96"/>
      <c r="C10" s="171"/>
    </row>
    <row r="11" spans="1:3">
      <c r="A11" s="4"/>
      <c r="B11" s="96"/>
      <c r="C11" s="171"/>
    </row>
    <row r="12" spans="1:3">
      <c r="A12" s="4"/>
      <c r="B12" s="85" t="s">
        <v>148</v>
      </c>
      <c r="C12" s="171"/>
    </row>
    <row r="13" spans="1:3">
      <c r="A13" s="4"/>
      <c r="B13" s="96"/>
      <c r="C13" s="171"/>
    </row>
    <row r="14" spans="1:3" ht="42" customHeight="1">
      <c r="A14" s="4"/>
      <c r="B14" s="279" t="s">
        <v>422</v>
      </c>
      <c r="C14" s="651" t="s">
        <v>578</v>
      </c>
    </row>
    <row r="15" spans="1:3" ht="48">
      <c r="A15" s="4"/>
      <c r="B15" s="278" t="s">
        <v>573</v>
      </c>
      <c r="C15" s="216" t="s">
        <v>146</v>
      </c>
    </row>
    <row r="16" spans="1:3">
      <c r="A16" s="4"/>
      <c r="B16" s="96"/>
      <c r="C16" s="171"/>
    </row>
    <row r="17" spans="1:3" ht="12.75" thickBot="1">
      <c r="A17" s="4"/>
      <c r="B17" s="97" t="s">
        <v>332</v>
      </c>
      <c r="C17" s="122"/>
    </row>
    <row r="18" spans="1:3">
      <c r="A18" s="4"/>
      <c r="B18" s="69"/>
      <c r="C18" s="98"/>
    </row>
    <row r="19" spans="1:3">
      <c r="A19" s="2"/>
      <c r="B19" s="13"/>
      <c r="C19" s="3"/>
    </row>
    <row r="20" spans="1:3">
      <c r="A20" s="4"/>
      <c r="B20" s="79" t="s">
        <v>149</v>
      </c>
      <c r="C20" s="99"/>
    </row>
    <row r="21" spans="1:3">
      <c r="A21" s="435">
        <v>1</v>
      </c>
      <c r="B21" s="172" t="s">
        <v>445</v>
      </c>
    </row>
    <row r="22" spans="1:3" ht="24">
      <c r="B22" s="14" t="s">
        <v>572</v>
      </c>
    </row>
    <row r="23" spans="1:3">
      <c r="A23" s="435">
        <v>2</v>
      </c>
      <c r="B23" s="172" t="s">
        <v>446</v>
      </c>
    </row>
    <row r="24" spans="1:3" ht="12" customHeight="1">
      <c r="B24" s="733" t="s">
        <v>447</v>
      </c>
    </row>
    <row r="25" spans="1:3">
      <c r="B25" s="733"/>
    </row>
    <row r="26" spans="1:3">
      <c r="B26" s="733"/>
    </row>
    <row r="27" spans="1:3">
      <c r="A27" s="435">
        <v>3</v>
      </c>
      <c r="B27" s="172" t="s">
        <v>493</v>
      </c>
    </row>
    <row r="28" spans="1:3" ht="12" customHeight="1">
      <c r="B28" s="14" t="s">
        <v>492</v>
      </c>
    </row>
    <row r="29" spans="1:3">
      <c r="A29" s="435">
        <v>4</v>
      </c>
      <c r="B29" s="172" t="s">
        <v>509</v>
      </c>
    </row>
    <row r="30" spans="1:3" ht="12" customHeight="1">
      <c r="B30" s="734" t="s">
        <v>510</v>
      </c>
    </row>
    <row r="31" spans="1:3">
      <c r="B31" s="734"/>
    </row>
    <row r="32" spans="1:3">
      <c r="B32" s="734"/>
    </row>
    <row r="33" spans="1:2">
      <c r="B33" s="734"/>
    </row>
    <row r="34" spans="1:2">
      <c r="A34" s="435">
        <v>5</v>
      </c>
      <c r="B34" s="18" t="s">
        <v>513</v>
      </c>
    </row>
    <row r="35" spans="1:2">
      <c r="A35" s="435"/>
      <c r="B35" s="518" t="s">
        <v>514</v>
      </c>
    </row>
    <row r="36" spans="1:2">
      <c r="A36" s="435">
        <v>6</v>
      </c>
      <c r="B36" s="18" t="s">
        <v>515</v>
      </c>
    </row>
    <row r="37" spans="1:2">
      <c r="A37" s="435"/>
      <c r="B37" s="518"/>
    </row>
    <row r="38" spans="1:2">
      <c r="A38" s="435">
        <v>7</v>
      </c>
      <c r="B38" s="18" t="s">
        <v>516</v>
      </c>
    </row>
    <row r="39" spans="1:2">
      <c r="A39" s="435"/>
      <c r="B39" s="518" t="s">
        <v>529</v>
      </c>
    </row>
    <row r="40" spans="1:2">
      <c r="A40" s="435">
        <v>8</v>
      </c>
      <c r="B40" s="18" t="s">
        <v>124</v>
      </c>
    </row>
    <row r="41" spans="1:2">
      <c r="A41" s="435"/>
      <c r="B41" s="518" t="s">
        <v>567</v>
      </c>
    </row>
    <row r="42" spans="1:2">
      <c r="A42" s="435">
        <v>9</v>
      </c>
      <c r="B42" s="18" t="s">
        <v>517</v>
      </c>
    </row>
    <row r="43" spans="1:2">
      <c r="A43" s="435"/>
      <c r="B43" s="518" t="s">
        <v>518</v>
      </c>
    </row>
    <row r="44" spans="1:2">
      <c r="A44" s="435">
        <v>10</v>
      </c>
      <c r="B44" s="18" t="s">
        <v>558</v>
      </c>
    </row>
    <row r="45" spans="1:2">
      <c r="B45" s="518" t="s">
        <v>593</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&amp;C&amp;"-,Regular"&amp;6Holmes Master Trust Investor Report - April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B1:G32"/>
  <sheetViews>
    <sheetView view="pageBreakPreview" zoomScale="70" zoomScaleNormal="70" zoomScaleSheetLayoutView="70" zoomScalePageLayoutView="40" workbookViewId="0">
      <selection activeCell="I19" sqref="I19"/>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4" t="s">
        <v>231</v>
      </c>
      <c r="C1" s="185"/>
      <c r="D1" s="186"/>
      <c r="E1" s="186"/>
      <c r="F1" s="187"/>
      <c r="G1" s="188"/>
    </row>
    <row r="2" spans="2:7" ht="12.75" thickBot="1">
      <c r="B2" s="184"/>
      <c r="C2" s="189"/>
      <c r="D2" s="190"/>
      <c r="E2" s="190"/>
      <c r="F2" s="187"/>
      <c r="G2" s="188"/>
    </row>
    <row r="3" spans="2:7" ht="12.75" thickBot="1">
      <c r="B3" s="337" t="s">
        <v>448</v>
      </c>
      <c r="C3" s="191" t="s">
        <v>330</v>
      </c>
      <c r="D3" s="192" t="s">
        <v>232</v>
      </c>
      <c r="E3" s="193" t="s">
        <v>233</v>
      </c>
      <c r="F3" s="192" t="s">
        <v>234</v>
      </c>
      <c r="G3" s="338" t="s">
        <v>235</v>
      </c>
    </row>
    <row r="4" spans="2:7">
      <c r="B4" s="214" t="s">
        <v>236</v>
      </c>
      <c r="C4" s="170" t="s">
        <v>487</v>
      </c>
      <c r="D4" s="170"/>
      <c r="E4" s="207"/>
      <c r="F4" s="438"/>
      <c r="G4" s="208"/>
    </row>
    <row r="5" spans="2:7">
      <c r="B5" s="210" t="s">
        <v>197</v>
      </c>
      <c r="C5" s="211" t="s">
        <v>261</v>
      </c>
      <c r="D5" s="211"/>
      <c r="E5" s="211"/>
      <c r="F5" s="439"/>
      <c r="G5" s="211"/>
    </row>
    <row r="6" spans="2:7">
      <c r="B6" s="214" t="s">
        <v>237</v>
      </c>
      <c r="C6" s="339" t="s">
        <v>262</v>
      </c>
      <c r="D6" s="339"/>
      <c r="E6" s="339"/>
      <c r="F6" s="340"/>
      <c r="G6" s="341"/>
    </row>
    <row r="7" spans="2:7">
      <c r="B7" s="691" t="s">
        <v>191</v>
      </c>
      <c r="C7" s="692" t="s">
        <v>238</v>
      </c>
      <c r="D7" s="692" t="s">
        <v>566</v>
      </c>
      <c r="E7" s="692" t="s">
        <v>563</v>
      </c>
      <c r="F7" s="440" t="s">
        <v>119</v>
      </c>
      <c r="G7" s="213" t="s">
        <v>546</v>
      </c>
    </row>
    <row r="8" spans="2:7" ht="24">
      <c r="B8" s="691"/>
      <c r="C8" s="692"/>
      <c r="D8" s="692"/>
      <c r="E8" s="692"/>
      <c r="F8" s="440" t="s">
        <v>449</v>
      </c>
      <c r="G8" s="213" t="s">
        <v>555</v>
      </c>
    </row>
    <row r="9" spans="2:7">
      <c r="B9" s="691"/>
      <c r="C9" s="692"/>
      <c r="D9" s="692"/>
      <c r="E9" s="692"/>
      <c r="F9" s="440" t="s">
        <v>255</v>
      </c>
      <c r="G9" s="213" t="s">
        <v>559</v>
      </c>
    </row>
    <row r="10" spans="2:7">
      <c r="B10" s="691"/>
      <c r="C10" s="692"/>
      <c r="D10" s="692"/>
      <c r="E10" s="692"/>
      <c r="F10" s="440" t="s">
        <v>450</v>
      </c>
      <c r="G10" s="213" t="s">
        <v>556</v>
      </c>
    </row>
    <row r="11" spans="2:7">
      <c r="B11" s="691"/>
      <c r="C11" s="692"/>
      <c r="D11" s="692"/>
      <c r="E11" s="692"/>
      <c r="F11" s="440" t="s">
        <v>255</v>
      </c>
      <c r="G11" s="213" t="s">
        <v>256</v>
      </c>
    </row>
    <row r="12" spans="2:7">
      <c r="B12" s="214" t="s">
        <v>239</v>
      </c>
      <c r="C12" s="171" t="s">
        <v>238</v>
      </c>
      <c r="D12" s="171" t="s">
        <v>566</v>
      </c>
      <c r="E12" s="171" t="s">
        <v>563</v>
      </c>
      <c r="G12" s="209"/>
    </row>
    <row r="13" spans="2:7">
      <c r="B13" s="210" t="s">
        <v>240</v>
      </c>
      <c r="C13" s="211" t="s">
        <v>238</v>
      </c>
      <c r="D13" s="211" t="s">
        <v>566</v>
      </c>
      <c r="E13" s="211" t="s">
        <v>563</v>
      </c>
      <c r="F13" s="441"/>
      <c r="G13" s="213"/>
    </row>
    <row r="14" spans="2:7" ht="13.5" customHeight="1">
      <c r="B14" s="214" t="s">
        <v>257</v>
      </c>
      <c r="C14" s="171" t="s">
        <v>238</v>
      </c>
      <c r="D14" s="171" t="s">
        <v>566</v>
      </c>
      <c r="E14" s="171" t="s">
        <v>563</v>
      </c>
      <c r="G14" s="215"/>
    </row>
    <row r="15" spans="2:7">
      <c r="B15" s="210" t="s">
        <v>594</v>
      </c>
      <c r="C15" s="211" t="s">
        <v>410</v>
      </c>
      <c r="D15" s="211" t="s">
        <v>526</v>
      </c>
      <c r="E15" s="211" t="s">
        <v>561</v>
      </c>
      <c r="F15" s="690" t="s">
        <v>539</v>
      </c>
      <c r="G15" s="689" t="s">
        <v>597</v>
      </c>
    </row>
    <row r="16" spans="2:7">
      <c r="B16" s="693" t="s">
        <v>595</v>
      </c>
      <c r="C16" s="692" t="s">
        <v>238</v>
      </c>
      <c r="D16" s="692" t="s">
        <v>566</v>
      </c>
      <c r="E16" s="692" t="s">
        <v>563</v>
      </c>
      <c r="F16" s="690"/>
      <c r="G16" s="689"/>
    </row>
    <row r="17" spans="2:7" ht="99.75" customHeight="1">
      <c r="B17" s="693"/>
      <c r="C17" s="692"/>
      <c r="D17" s="692"/>
      <c r="E17" s="692"/>
      <c r="F17" s="690"/>
      <c r="G17" s="689"/>
    </row>
    <row r="18" spans="2:7" ht="72">
      <c r="B18" s="506" t="s">
        <v>549</v>
      </c>
      <c r="C18" s="507" t="s">
        <v>238</v>
      </c>
      <c r="D18" s="507" t="s">
        <v>566</v>
      </c>
      <c r="E18" s="507" t="s">
        <v>563</v>
      </c>
      <c r="F18" s="508" t="s">
        <v>550</v>
      </c>
      <c r="G18" s="509" t="s">
        <v>596</v>
      </c>
    </row>
    <row r="19" spans="2:7" s="340" customFormat="1" ht="132">
      <c r="B19" s="502" t="s">
        <v>451</v>
      </c>
      <c r="C19" s="505" t="s">
        <v>238</v>
      </c>
      <c r="D19" s="646" t="s">
        <v>566</v>
      </c>
      <c r="E19" s="621" t="s">
        <v>563</v>
      </c>
      <c r="F19" s="440" t="s">
        <v>539</v>
      </c>
      <c r="G19" s="213" t="s">
        <v>452</v>
      </c>
    </row>
    <row r="20" spans="2:7" ht="24">
      <c r="B20" s="694" t="s">
        <v>241</v>
      </c>
      <c r="C20" s="695" t="s">
        <v>238</v>
      </c>
      <c r="D20" s="695" t="s">
        <v>566</v>
      </c>
      <c r="E20" s="695" t="s">
        <v>563</v>
      </c>
      <c r="F20" s="342" t="s">
        <v>540</v>
      </c>
      <c r="G20" s="341" t="s">
        <v>521</v>
      </c>
    </row>
    <row r="21" spans="2:7">
      <c r="B21" s="694"/>
      <c r="C21" s="695"/>
      <c r="D21" s="695"/>
      <c r="E21" s="695"/>
      <c r="F21" s="342" t="s">
        <v>519</v>
      </c>
      <c r="G21" s="341" t="s">
        <v>520</v>
      </c>
    </row>
    <row r="22" spans="2:7" ht="24">
      <c r="B22" s="694"/>
      <c r="C22" s="695"/>
      <c r="D22" s="695" t="e">
        <v>#N/A</v>
      </c>
      <c r="E22" s="695" t="e">
        <v>#N/A</v>
      </c>
      <c r="F22" s="342" t="s">
        <v>541</v>
      </c>
      <c r="G22" s="341" t="s">
        <v>258</v>
      </c>
    </row>
    <row r="23" spans="2:7" ht="36" customHeight="1">
      <c r="B23" s="691" t="s">
        <v>453</v>
      </c>
      <c r="C23" s="692" t="s">
        <v>242</v>
      </c>
      <c r="D23" s="692" t="s">
        <v>566</v>
      </c>
      <c r="E23" s="692" t="s">
        <v>562</v>
      </c>
      <c r="F23" s="440" t="s">
        <v>542</v>
      </c>
      <c r="G23" s="213" t="s">
        <v>259</v>
      </c>
    </row>
    <row r="24" spans="2:7" ht="36" customHeight="1">
      <c r="B24" s="691"/>
      <c r="C24" s="692"/>
      <c r="D24" s="692" t="e">
        <v>#N/A</v>
      </c>
      <c r="E24" s="692" t="e">
        <v>#N/A</v>
      </c>
      <c r="F24" s="690" t="s">
        <v>543</v>
      </c>
      <c r="G24" s="690" t="s">
        <v>260</v>
      </c>
    </row>
    <row r="25" spans="2:7">
      <c r="B25" s="691"/>
      <c r="C25" s="692"/>
      <c r="D25" s="692" t="e">
        <v>#N/A</v>
      </c>
      <c r="E25" s="692" t="e">
        <v>#N/A</v>
      </c>
      <c r="F25" s="690"/>
      <c r="G25" s="690"/>
    </row>
    <row r="26" spans="2:7">
      <c r="B26" s="691"/>
      <c r="C26" s="505"/>
      <c r="D26" s="505"/>
      <c r="E26" s="505"/>
      <c r="F26" s="690"/>
      <c r="G26" s="690"/>
    </row>
    <row r="27" spans="2:7" ht="24">
      <c r="B27" s="503"/>
      <c r="C27" s="504" t="s">
        <v>507</v>
      </c>
      <c r="D27" s="652" t="s">
        <v>589</v>
      </c>
      <c r="E27" s="652" t="s">
        <v>590</v>
      </c>
      <c r="F27" s="510" t="s">
        <v>557</v>
      </c>
      <c r="G27" s="501" t="s">
        <v>454</v>
      </c>
    </row>
    <row r="28" spans="2:7">
      <c r="B28" s="502"/>
      <c r="C28" s="505" t="s">
        <v>508</v>
      </c>
      <c r="D28" s="505" t="s">
        <v>538</v>
      </c>
      <c r="E28" s="521" t="s">
        <v>560</v>
      </c>
      <c r="F28" s="440" t="s">
        <v>454</v>
      </c>
      <c r="G28" s="212" t="s">
        <v>454</v>
      </c>
    </row>
    <row r="29" spans="2:7">
      <c r="B29" s="343" t="s">
        <v>455</v>
      </c>
      <c r="C29" s="339" t="s">
        <v>410</v>
      </c>
      <c r="D29" s="339" t="s">
        <v>526</v>
      </c>
      <c r="E29" s="339" t="s">
        <v>561</v>
      </c>
      <c r="F29" s="340"/>
      <c r="G29" s="501"/>
    </row>
    <row r="30" spans="2:7">
      <c r="B30" s="210" t="s">
        <v>456</v>
      </c>
      <c r="C30" s="211" t="s">
        <v>411</v>
      </c>
      <c r="D30" s="211"/>
      <c r="E30" s="211"/>
      <c r="F30" s="440"/>
      <c r="G30" s="212"/>
    </row>
    <row r="31" spans="2:7" ht="12.75" thickBot="1">
      <c r="B31" s="511" t="s">
        <v>457</v>
      </c>
      <c r="C31" s="512" t="s">
        <v>410</v>
      </c>
      <c r="D31" s="513"/>
      <c r="E31" s="513"/>
      <c r="F31" s="514"/>
      <c r="G31" s="513"/>
    </row>
    <row r="32" spans="2:7">
      <c r="B32" t="s">
        <v>458</v>
      </c>
      <c r="E32" s="344"/>
      <c r="F32" s="342"/>
      <c r="G32" s="344"/>
    </row>
  </sheetData>
  <mergeCells count="20">
    <mergeCell ref="G24:G26"/>
    <mergeCell ref="F24:F26"/>
    <mergeCell ref="B20:B22"/>
    <mergeCell ref="B23:B26"/>
    <mergeCell ref="C23:C25"/>
    <mergeCell ref="D23:D25"/>
    <mergeCell ref="E23:E25"/>
    <mergeCell ref="C20:C22"/>
    <mergeCell ref="D20:D22"/>
    <mergeCell ref="E20:E22"/>
    <mergeCell ref="G15:G17"/>
    <mergeCell ref="F15:F17"/>
    <mergeCell ref="B7:B11"/>
    <mergeCell ref="C7:C11"/>
    <mergeCell ref="D7:D11"/>
    <mergeCell ref="E7:E11"/>
    <mergeCell ref="B16:B17"/>
    <mergeCell ref="C16:C17"/>
    <mergeCell ref="D16:D17"/>
    <mergeCell ref="E16:E17"/>
  </mergeCells>
  <pageMargins left="0.70866141732283472" right="0.70866141732283472" top="0.74803149606299213" bottom="0.74803149606299213" header="0.31496062992125984" footer="0.31496062992125984"/>
  <pageSetup paperSize="9" scale="51" fitToHeight="0" orientation="landscape" r:id="rId1"/>
  <headerFooter scaleWithDoc="0">
    <oddHeader>&amp;C&amp;"-,Regular"&amp;6Holmes Master Trust Investor Report - April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BreakPreview" zoomScale="60" zoomScaleNormal="100" zoomScalePageLayoutView="50" workbookViewId="0">
      <selection activeCell="F24" sqref="F24"/>
    </sheetView>
  </sheetViews>
  <sheetFormatPr defaultColWidth="15.7109375"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80" t="s">
        <v>6</v>
      </c>
      <c r="C4" s="281"/>
      <c r="D4" s="282"/>
      <c r="E4" s="282"/>
      <c r="F4" s="283"/>
      <c r="J4" s="284" t="s">
        <v>151</v>
      </c>
      <c r="K4" s="285"/>
      <c r="L4" s="473"/>
      <c r="M4" s="475"/>
      <c r="N4" s="450"/>
    </row>
    <row r="5" spans="2:15" ht="12.75" thickBot="1">
      <c r="B5" s="286"/>
      <c r="C5" s="287"/>
      <c r="D5" s="287"/>
      <c r="E5" s="287"/>
      <c r="F5" s="288"/>
      <c r="J5" s="289"/>
      <c r="K5" s="290"/>
      <c r="L5" s="474"/>
      <c r="M5" s="291"/>
      <c r="N5" s="451"/>
    </row>
    <row r="6" spans="2:15">
      <c r="B6" s="495" t="s">
        <v>7</v>
      </c>
      <c r="C6" s="75"/>
      <c r="D6" s="101"/>
      <c r="E6" s="77"/>
      <c r="F6" s="527">
        <v>115191</v>
      </c>
      <c r="J6" s="463" t="s">
        <v>604</v>
      </c>
      <c r="K6" s="43"/>
      <c r="L6" s="467"/>
      <c r="M6" s="470"/>
      <c r="N6" s="531">
        <v>12872903595.27</v>
      </c>
      <c r="O6" s="647"/>
    </row>
    <row r="7" spans="2:15" ht="12.75" thickBot="1">
      <c r="B7" s="62" t="s">
        <v>8</v>
      </c>
      <c r="C7" s="76"/>
      <c r="D7" s="100"/>
      <c r="E7" s="102"/>
      <c r="F7" s="528">
        <v>6399214137.6800003</v>
      </c>
      <c r="J7" s="464" t="s">
        <v>605</v>
      </c>
      <c r="K7" s="462"/>
      <c r="L7" s="468"/>
      <c r="M7" s="471"/>
      <c r="N7" s="466">
        <v>13187913997.73</v>
      </c>
      <c r="O7" s="292"/>
    </row>
    <row r="8" spans="2:15">
      <c r="B8" s="679" t="s">
        <v>648</v>
      </c>
      <c r="C8" s="75"/>
      <c r="D8" s="101"/>
      <c r="E8" s="77"/>
      <c r="F8" s="529">
        <v>126154</v>
      </c>
      <c r="G8"/>
      <c r="J8" s="463" t="s">
        <v>606</v>
      </c>
      <c r="K8" s="43"/>
      <c r="L8" s="467"/>
      <c r="M8" s="472"/>
      <c r="N8" s="531">
        <v>36988874.920000002</v>
      </c>
    </row>
    <row r="9" spans="2:15">
      <c r="B9" s="680" t="s">
        <v>649</v>
      </c>
      <c r="C9" s="51"/>
      <c r="D9" s="18"/>
      <c r="E9" s="429"/>
      <c r="F9" s="530">
        <v>12726924035.77</v>
      </c>
      <c r="G9"/>
      <c r="J9" s="465" t="s">
        <v>607</v>
      </c>
      <c r="K9" s="43"/>
      <c r="L9" s="467"/>
      <c r="M9" s="472"/>
      <c r="N9" s="466">
        <v>72991221.090000153</v>
      </c>
    </row>
    <row r="10" spans="2:15" ht="12.75" thickBot="1">
      <c r="B10" s="62" t="s">
        <v>650</v>
      </c>
      <c r="C10" s="76"/>
      <c r="D10" s="100"/>
      <c r="E10" s="430"/>
      <c r="F10" s="681">
        <v>3.6201999999999998E-2</v>
      </c>
      <c r="J10" s="465" t="s">
        <v>608</v>
      </c>
      <c r="K10" s="43"/>
      <c r="L10" s="467"/>
      <c r="M10" s="472"/>
      <c r="N10" s="466">
        <v>188817149.73999986</v>
      </c>
    </row>
    <row r="11" spans="2:15" ht="12.75" thickBot="1">
      <c r="J11" s="635" t="s">
        <v>609</v>
      </c>
      <c r="K11" s="462"/>
      <c r="L11" s="636"/>
      <c r="M11" s="637"/>
      <c r="N11" s="466">
        <v>227907278.76759946</v>
      </c>
    </row>
    <row r="12" spans="2:15">
      <c r="B12" s="51"/>
      <c r="C12" s="51"/>
      <c r="D12" s="18"/>
      <c r="E12" s="18"/>
      <c r="F12" s="123"/>
      <c r="J12" s="463" t="s">
        <v>610</v>
      </c>
      <c r="K12" s="43"/>
      <c r="L12" s="467"/>
      <c r="M12" s="472"/>
      <c r="N12" s="531">
        <v>11323579029.889999</v>
      </c>
    </row>
    <row r="13" spans="2:15">
      <c r="B13" s="51"/>
      <c r="C13" s="51"/>
      <c r="D13" s="18"/>
      <c r="E13" s="18"/>
      <c r="F13" s="123"/>
      <c r="J13" s="465" t="s">
        <v>611</v>
      </c>
      <c r="K13" s="43"/>
      <c r="L13" s="467"/>
      <c r="M13" s="472"/>
      <c r="N13" s="532">
        <v>0.87964451423769829</v>
      </c>
    </row>
    <row r="14" spans="2:15">
      <c r="B14" s="51"/>
      <c r="C14" s="51"/>
      <c r="D14" s="18"/>
      <c r="E14" s="18"/>
      <c r="F14" s="123"/>
      <c r="J14" s="465" t="s">
        <v>612</v>
      </c>
      <c r="K14" s="43"/>
      <c r="L14" s="467"/>
      <c r="M14" s="472"/>
      <c r="N14" s="466">
        <v>1549324565.3800001</v>
      </c>
    </row>
    <row r="15" spans="2:15">
      <c r="B15" s="51"/>
      <c r="C15" s="51"/>
      <c r="D15" s="18"/>
      <c r="E15" s="18"/>
      <c r="F15" s="123"/>
      <c r="J15" s="465" t="s">
        <v>613</v>
      </c>
      <c r="K15" s="43"/>
      <c r="L15" s="467"/>
      <c r="M15" s="472"/>
      <c r="N15" s="532">
        <v>0.12035548576230164</v>
      </c>
    </row>
    <row r="16" spans="2:15">
      <c r="B16" s="51"/>
      <c r="C16" s="51"/>
      <c r="D16" s="18"/>
      <c r="E16" s="18"/>
      <c r="F16" s="123"/>
      <c r="J16" s="465" t="s">
        <v>614</v>
      </c>
      <c r="K16" s="43"/>
      <c r="L16" s="125" t="s">
        <v>544</v>
      </c>
      <c r="M16" s="61"/>
      <c r="N16" s="533"/>
    </row>
    <row r="17" spans="2:15" ht="12" customHeight="1">
      <c r="B17" s="51"/>
      <c r="C17" s="51"/>
      <c r="D17" s="18"/>
      <c r="E17" s="18"/>
      <c r="F17" s="123"/>
      <c r="J17" s="465" t="s">
        <v>513</v>
      </c>
      <c r="K17" s="18"/>
      <c r="M17" s="61"/>
      <c r="N17" s="466">
        <v>236076231.97999999</v>
      </c>
      <c r="O17" s="647"/>
    </row>
    <row r="18" spans="2:15" ht="12" customHeight="1">
      <c r="J18" s="465" t="s">
        <v>515</v>
      </c>
      <c r="K18" s="18"/>
      <c r="L18" s="490"/>
      <c r="M18" s="61"/>
      <c r="N18" s="466">
        <v>620473953.28999996</v>
      </c>
      <c r="O18" s="647"/>
    </row>
    <row r="19" spans="2:15">
      <c r="J19" s="465" t="s">
        <v>516</v>
      </c>
      <c r="K19" s="18"/>
      <c r="L19" s="490"/>
      <c r="M19" s="61"/>
      <c r="N19" s="466">
        <v>181360317.66</v>
      </c>
      <c r="O19" s="647"/>
    </row>
    <row r="20" spans="2:15">
      <c r="J20" s="465" t="s">
        <v>124</v>
      </c>
      <c r="K20" s="18"/>
      <c r="L20" s="490"/>
      <c r="M20" s="61"/>
      <c r="N20" s="466">
        <v>0</v>
      </c>
      <c r="O20" s="647"/>
    </row>
    <row r="21" spans="2:15">
      <c r="J21" s="465" t="s">
        <v>517</v>
      </c>
      <c r="K21" s="18"/>
      <c r="L21" s="490"/>
      <c r="M21" s="61"/>
      <c r="N21" s="466">
        <v>147714.6</v>
      </c>
      <c r="O21" s="647"/>
    </row>
    <row r="22" spans="2:15">
      <c r="J22" s="465" t="s">
        <v>527</v>
      </c>
      <c r="K22" s="125"/>
      <c r="M22" s="61"/>
      <c r="N22" s="466">
        <v>1038058217.53</v>
      </c>
      <c r="O22" s="647"/>
    </row>
    <row r="23" spans="2:15" ht="12.75" thickBot="1">
      <c r="J23" s="103" t="s">
        <v>603</v>
      </c>
      <c r="K23" s="462"/>
      <c r="L23" s="469"/>
      <c r="M23" s="326"/>
      <c r="N23" s="534">
        <v>8.0639000000000002E-2</v>
      </c>
      <c r="O23" s="648"/>
    </row>
    <row r="24" spans="2:15" ht="36" customHeight="1">
      <c r="B24" s="696" t="s">
        <v>599</v>
      </c>
      <c r="C24" s="697"/>
      <c r="D24" s="460" t="s">
        <v>10</v>
      </c>
      <c r="E24" s="293" t="s">
        <v>11</v>
      </c>
      <c r="F24" s="293" t="s">
        <v>12</v>
      </c>
      <c r="G24" s="293" t="s">
        <v>13</v>
      </c>
      <c r="H24" s="294" t="s">
        <v>14</v>
      </c>
      <c r="J24" s="702" t="s">
        <v>615</v>
      </c>
      <c r="K24" s="702"/>
      <c r="L24" s="702"/>
      <c r="M24" s="702"/>
      <c r="N24" s="703"/>
    </row>
    <row r="25" spans="2:15" ht="12.75" thickBot="1">
      <c r="B25" s="289"/>
      <c r="C25" s="291"/>
      <c r="D25" s="295"/>
      <c r="E25" s="296" t="s">
        <v>15</v>
      </c>
      <c r="F25" s="296" t="s">
        <v>15</v>
      </c>
      <c r="G25" s="297" t="s">
        <v>16</v>
      </c>
      <c r="H25" s="297" t="s">
        <v>16</v>
      </c>
      <c r="J25" s="702"/>
      <c r="K25" s="702"/>
      <c r="L25" s="702"/>
      <c r="M25" s="702"/>
      <c r="N25" s="702"/>
    </row>
    <row r="26" spans="2:15">
      <c r="B26" s="496" t="s">
        <v>17</v>
      </c>
      <c r="C26" s="543"/>
      <c r="D26" s="535">
        <v>120679</v>
      </c>
      <c r="E26" s="535">
        <v>12075711628.08</v>
      </c>
      <c r="F26" s="536">
        <v>0</v>
      </c>
      <c r="G26" s="537">
        <v>95.7</v>
      </c>
      <c r="H26" s="538">
        <v>94.95</v>
      </c>
      <c r="M26" s="125"/>
      <c r="N26" s="449"/>
    </row>
    <row r="27" spans="2:15">
      <c r="B27" s="496" t="s">
        <v>319</v>
      </c>
      <c r="C27" s="134"/>
      <c r="D27" s="539">
        <v>2017</v>
      </c>
      <c r="E27" s="539">
        <v>237597153.09</v>
      </c>
      <c r="F27" s="540">
        <v>1663857.25</v>
      </c>
      <c r="G27" s="541">
        <v>1.6</v>
      </c>
      <c r="H27" s="542">
        <v>1.87</v>
      </c>
    </row>
    <row r="28" spans="2:15">
      <c r="B28" s="496" t="s">
        <v>320</v>
      </c>
      <c r="C28" s="134"/>
      <c r="D28" s="539">
        <v>1099</v>
      </c>
      <c r="E28" s="539">
        <v>130672978.5</v>
      </c>
      <c r="F28" s="540">
        <v>1692051.3</v>
      </c>
      <c r="G28" s="541">
        <v>0.87</v>
      </c>
      <c r="H28" s="542">
        <v>1.03</v>
      </c>
    </row>
    <row r="29" spans="2:15">
      <c r="B29" s="496" t="s">
        <v>321</v>
      </c>
      <c r="C29" s="134"/>
      <c r="D29" s="539">
        <v>659</v>
      </c>
      <c r="E29" s="539">
        <v>81604700.200000003</v>
      </c>
      <c r="F29" s="540">
        <v>1420356.61</v>
      </c>
      <c r="G29" s="541">
        <v>0.52</v>
      </c>
      <c r="H29" s="542">
        <v>0.64</v>
      </c>
    </row>
    <row r="30" spans="2:15">
      <c r="B30" s="496" t="s">
        <v>322</v>
      </c>
      <c r="C30" s="134"/>
      <c r="D30" s="539">
        <v>408</v>
      </c>
      <c r="E30" s="539">
        <v>48701911.280000001</v>
      </c>
      <c r="F30" s="540">
        <v>1153912.8899999999</v>
      </c>
      <c r="G30" s="541">
        <v>0.32</v>
      </c>
      <c r="H30" s="542">
        <v>0.38</v>
      </c>
    </row>
    <row r="31" spans="2:15">
      <c r="B31" s="496" t="s">
        <v>323</v>
      </c>
      <c r="C31" s="134"/>
      <c r="D31" s="539">
        <v>319</v>
      </c>
      <c r="E31" s="539">
        <v>39833167.240000002</v>
      </c>
      <c r="F31" s="540">
        <v>1161833.58</v>
      </c>
      <c r="G31" s="541">
        <v>0.25</v>
      </c>
      <c r="H31" s="542">
        <v>0.31</v>
      </c>
    </row>
    <row r="32" spans="2:15">
      <c r="B32" s="496" t="s">
        <v>324</v>
      </c>
      <c r="C32" s="134"/>
      <c r="D32" s="540">
        <v>185</v>
      </c>
      <c r="E32" s="540">
        <v>22899068.02</v>
      </c>
      <c r="F32" s="540">
        <v>750356.95</v>
      </c>
      <c r="G32" s="541">
        <v>0.15</v>
      </c>
      <c r="H32" s="542">
        <v>0.18</v>
      </c>
    </row>
    <row r="33" spans="2:15">
      <c r="B33" s="496" t="s">
        <v>325</v>
      </c>
      <c r="C33" s="134"/>
      <c r="D33" s="540">
        <v>153</v>
      </c>
      <c r="E33" s="540">
        <v>16398462.18</v>
      </c>
      <c r="F33" s="540">
        <v>642662.85</v>
      </c>
      <c r="G33" s="541">
        <v>0.12</v>
      </c>
      <c r="H33" s="542">
        <v>0.13</v>
      </c>
    </row>
    <row r="34" spans="2:15">
      <c r="B34" s="496" t="s">
        <v>326</v>
      </c>
      <c r="C34" s="134"/>
      <c r="D34" s="540">
        <v>100</v>
      </c>
      <c r="E34" s="540">
        <v>11440127.859999999</v>
      </c>
      <c r="F34" s="540">
        <v>496707.36</v>
      </c>
      <c r="G34" s="541">
        <v>0.08</v>
      </c>
      <c r="H34" s="542">
        <v>0.09</v>
      </c>
    </row>
    <row r="35" spans="2:15">
      <c r="B35" s="496" t="s">
        <v>327</v>
      </c>
      <c r="C35" s="134"/>
      <c r="D35" s="540">
        <v>85</v>
      </c>
      <c r="E35" s="540">
        <v>11700447.689999999</v>
      </c>
      <c r="F35" s="540">
        <v>521071.49</v>
      </c>
      <c r="G35" s="541">
        <v>7.0000000000000007E-2</v>
      </c>
      <c r="H35" s="542">
        <v>0.09</v>
      </c>
    </row>
    <row r="36" spans="2:15">
      <c r="B36" s="496" t="s">
        <v>328</v>
      </c>
      <c r="C36" s="134"/>
      <c r="D36" s="540">
        <v>75</v>
      </c>
      <c r="E36" s="540">
        <v>8705382.5099999998</v>
      </c>
      <c r="F36" s="540">
        <v>402085.22</v>
      </c>
      <c r="G36" s="541">
        <v>0.06</v>
      </c>
      <c r="H36" s="542">
        <v>7.0000000000000007E-2</v>
      </c>
      <c r="J36" s="292"/>
    </row>
    <row r="37" spans="2:15">
      <c r="B37" s="650" t="s">
        <v>577</v>
      </c>
      <c r="C37" s="134"/>
      <c r="D37" s="540">
        <v>44</v>
      </c>
      <c r="E37" s="540">
        <v>4733525.72</v>
      </c>
      <c r="F37" s="540">
        <v>266084.23</v>
      </c>
      <c r="G37" s="541">
        <v>0.03</v>
      </c>
      <c r="H37" s="542">
        <v>0.04</v>
      </c>
    </row>
    <row r="38" spans="2:15" ht="12.75" thickBot="1">
      <c r="B38" s="496" t="s">
        <v>18</v>
      </c>
      <c r="C38" s="544"/>
      <c r="D38" s="540">
        <v>274</v>
      </c>
      <c r="E38" s="540">
        <v>28342834.920000002</v>
      </c>
      <c r="F38" s="540">
        <v>2594474.83</v>
      </c>
      <c r="G38" s="541">
        <v>0.22</v>
      </c>
      <c r="H38" s="542">
        <v>0.22</v>
      </c>
      <c r="I38" s="477"/>
    </row>
    <row r="39" spans="2:15" ht="12.75" thickBot="1">
      <c r="B39" s="70" t="s">
        <v>19</v>
      </c>
      <c r="C39" s="298"/>
      <c r="D39" s="299">
        <v>126097</v>
      </c>
      <c r="E39" s="299">
        <v>12718341387.290001</v>
      </c>
      <c r="F39" s="299">
        <v>12765454.560000001</v>
      </c>
      <c r="G39" s="300">
        <v>100</v>
      </c>
      <c r="H39" s="301">
        <v>100</v>
      </c>
      <c r="I39" s="477"/>
      <c r="J39" s="302"/>
      <c r="K39" s="302"/>
      <c r="L39" s="302"/>
      <c r="M39" s="302"/>
      <c r="N39" s="302"/>
    </row>
    <row r="40" spans="2:15" s="302" customFormat="1">
      <c r="J40" s="1"/>
      <c r="K40" s="1"/>
      <c r="L40" s="1"/>
      <c r="M40" s="1"/>
      <c r="N40" s="1"/>
    </row>
    <row r="41" spans="2:15" ht="12.75" thickBot="1">
      <c r="G41" s="49"/>
      <c r="H41" s="49"/>
      <c r="I41" s="49"/>
    </row>
    <row r="42" spans="2:15" ht="12" customHeight="1">
      <c r="B42" s="280" t="s">
        <v>600</v>
      </c>
      <c r="C42" s="303"/>
      <c r="D42" s="460" t="s">
        <v>10</v>
      </c>
      <c r="E42" s="293" t="s">
        <v>243</v>
      </c>
      <c r="G42" s="49"/>
      <c r="H42" s="49"/>
      <c r="I42" s="49"/>
    </row>
    <row r="43" spans="2:15" ht="12.75" thickBot="1">
      <c r="B43" s="304"/>
      <c r="C43" s="305"/>
      <c r="D43" s="306"/>
      <c r="E43" s="297" t="s">
        <v>15</v>
      </c>
      <c r="G43" s="49"/>
      <c r="H43" s="49"/>
      <c r="I43" s="49"/>
    </row>
    <row r="44" spans="2:15">
      <c r="B44" s="461"/>
      <c r="C44" s="56"/>
      <c r="D44" s="194"/>
      <c r="E44" s="195"/>
      <c r="G44" s="49"/>
      <c r="H44" s="49"/>
      <c r="I44" s="49"/>
    </row>
    <row r="45" spans="2:15">
      <c r="B45" s="492" t="s">
        <v>244</v>
      </c>
      <c r="C45" s="134"/>
      <c r="D45" s="307">
        <v>2</v>
      </c>
      <c r="E45" s="307">
        <v>110582.96</v>
      </c>
      <c r="F45" s="457"/>
      <c r="G45" s="49"/>
      <c r="H45" s="49"/>
      <c r="I45" s="49"/>
      <c r="M45" s="63"/>
      <c r="N45" s="64"/>
      <c r="O45" s="65"/>
    </row>
    <row r="46" spans="2:15">
      <c r="B46" s="492" t="s">
        <v>245</v>
      </c>
      <c r="C46" s="134"/>
      <c r="D46" s="307">
        <v>2376</v>
      </c>
      <c r="E46" s="307">
        <v>260824593.45999956</v>
      </c>
      <c r="F46" s="457"/>
      <c r="G46" s="49"/>
      <c r="H46" s="49"/>
      <c r="I46" s="49"/>
      <c r="M46" s="63"/>
      <c r="N46" s="66"/>
      <c r="O46" s="65"/>
    </row>
    <row r="47" spans="2:15" ht="12.75" thickBot="1">
      <c r="B47" s="62"/>
      <c r="C47" s="57"/>
      <c r="D47" s="196"/>
      <c r="E47" s="197"/>
      <c r="G47" s="127"/>
      <c r="H47" s="127"/>
      <c r="I47" s="127"/>
      <c r="M47" s="63"/>
      <c r="N47" s="66"/>
      <c r="O47" s="65"/>
    </row>
    <row r="48" spans="2:15">
      <c r="B48" s="51" t="s">
        <v>249</v>
      </c>
      <c r="C48" s="52"/>
      <c r="D48" s="52"/>
      <c r="G48" s="127"/>
      <c r="H48" s="127"/>
      <c r="I48" s="127"/>
      <c r="M48" s="63"/>
      <c r="N48" s="66"/>
      <c r="O48" s="65"/>
    </row>
    <row r="49" spans="2:15" ht="12.75" thickBot="1">
      <c r="B49" s="51"/>
      <c r="C49" s="127"/>
      <c r="D49" s="126"/>
      <c r="E49" s="126"/>
      <c r="F49" s="124"/>
      <c r="G49" s="127"/>
      <c r="H49" s="127"/>
      <c r="I49" s="127"/>
      <c r="M49" s="63"/>
      <c r="N49" s="66"/>
      <c r="O49" s="65"/>
    </row>
    <row r="50" spans="2:15" ht="12" customHeight="1">
      <c r="B50" s="698" t="s">
        <v>601</v>
      </c>
      <c r="C50" s="699"/>
      <c r="D50" s="460" t="s">
        <v>10</v>
      </c>
      <c r="E50" s="293" t="s">
        <v>25</v>
      </c>
      <c r="F50" s="124"/>
      <c r="G50" s="127"/>
      <c r="H50" s="127"/>
      <c r="I50" s="127"/>
      <c r="M50" s="68"/>
      <c r="N50" s="68"/>
      <c r="O50" s="65"/>
    </row>
    <row r="51" spans="2:15" ht="12.75" thickBot="1">
      <c r="B51" s="700"/>
      <c r="C51" s="701"/>
      <c r="D51" s="306"/>
      <c r="E51" s="297" t="s">
        <v>15</v>
      </c>
      <c r="F51" s="124"/>
      <c r="G51" s="127"/>
      <c r="H51" s="127"/>
      <c r="I51" s="127"/>
      <c r="O51" s="65"/>
    </row>
    <row r="52" spans="2:15" ht="12" customHeight="1">
      <c r="B52" s="55"/>
      <c r="C52" s="56"/>
      <c r="D52" s="54"/>
      <c r="E52" s="44"/>
      <c r="F52" s="124"/>
      <c r="G52" s="127"/>
      <c r="H52" s="127"/>
      <c r="I52" s="127"/>
      <c r="O52" s="68"/>
    </row>
    <row r="53" spans="2:15">
      <c r="B53" s="496" t="s">
        <v>26</v>
      </c>
      <c r="C53" s="134"/>
      <c r="D53" s="307">
        <v>2110</v>
      </c>
      <c r="E53" s="545">
        <v>67252367.439999983</v>
      </c>
      <c r="F53"/>
      <c r="G53" s="127"/>
      <c r="H53" s="127"/>
      <c r="I53" s="127"/>
    </row>
    <row r="54" spans="2:15">
      <c r="B54" s="496" t="s">
        <v>27</v>
      </c>
      <c r="C54" s="134"/>
      <c r="D54" s="307">
        <v>8</v>
      </c>
      <c r="E54" s="545">
        <v>279038.60000000894</v>
      </c>
      <c r="F54"/>
      <c r="G54" s="127"/>
      <c r="H54" s="127"/>
      <c r="I54" s="127"/>
    </row>
    <row r="55" spans="2:15">
      <c r="B55" s="496" t="s">
        <v>28</v>
      </c>
      <c r="C55" s="134"/>
      <c r="D55" s="307">
        <v>2118</v>
      </c>
      <c r="E55" s="545">
        <v>67531406.039999992</v>
      </c>
      <c r="F55"/>
      <c r="G55" s="127"/>
      <c r="H55" s="127"/>
      <c r="I55" s="127"/>
    </row>
    <row r="56" spans="2:15">
      <c r="B56" s="496" t="s">
        <v>528</v>
      </c>
      <c r="C56" s="134"/>
      <c r="D56" s="554">
        <v>0</v>
      </c>
      <c r="E56" s="554">
        <v>0</v>
      </c>
      <c r="F56"/>
      <c r="G56" s="127"/>
      <c r="H56" s="127"/>
      <c r="I56" s="127"/>
    </row>
    <row r="57" spans="2:15" ht="12.75" thickBot="1">
      <c r="B57" s="72"/>
      <c r="C57" s="57"/>
      <c r="D57" s="71"/>
      <c r="E57" s="67"/>
      <c r="F57" s="127"/>
      <c r="G57" s="127"/>
      <c r="H57" s="127"/>
      <c r="I57" s="127"/>
    </row>
    <row r="58" spans="2:15" ht="12.75" thickBot="1">
      <c r="F58" s="127"/>
      <c r="G58" s="127"/>
      <c r="H58" s="127"/>
      <c r="I58" s="127"/>
    </row>
    <row r="59" spans="2:15">
      <c r="B59" s="280" t="s">
        <v>602</v>
      </c>
      <c r="C59" s="303"/>
      <c r="D59" s="460" t="s">
        <v>10</v>
      </c>
      <c r="E59" s="293" t="s">
        <v>11</v>
      </c>
      <c r="F59" s="127"/>
      <c r="G59" s="127"/>
      <c r="H59" s="127"/>
      <c r="I59" s="127"/>
    </row>
    <row r="60" spans="2:15" ht="12.75" thickBot="1">
      <c r="B60" s="308"/>
      <c r="C60" s="309"/>
      <c r="D60" s="296"/>
      <c r="E60" s="296" t="s">
        <v>15</v>
      </c>
      <c r="F60" s="127"/>
      <c r="G60" s="127"/>
      <c r="H60" s="127"/>
      <c r="I60" s="127"/>
      <c r="O60" s="127"/>
    </row>
    <row r="61" spans="2:15">
      <c r="B61" s="310"/>
      <c r="C61" s="311"/>
      <c r="D61" s="312"/>
      <c r="E61" s="313"/>
      <c r="F61" s="682"/>
      <c r="G61" s="127"/>
      <c r="H61" s="127"/>
      <c r="I61" s="127"/>
      <c r="K61" s="684"/>
      <c r="O61" s="127"/>
    </row>
    <row r="62" spans="2:15" ht="12" customHeight="1">
      <c r="B62" s="46" t="s">
        <v>20</v>
      </c>
      <c r="C62" s="134"/>
      <c r="D62" s="546">
        <v>4411</v>
      </c>
      <c r="E62" s="546">
        <v>512762670.29000044</v>
      </c>
      <c r="F62" s="454"/>
      <c r="G62" s="683"/>
      <c r="H62" s="127"/>
      <c r="I62" s="127"/>
    </row>
    <row r="63" spans="2:15">
      <c r="B63" s="496"/>
      <c r="C63" s="134"/>
      <c r="D63" s="307"/>
      <c r="E63" s="546"/>
      <c r="F63" s="682"/>
      <c r="G63" s="683"/>
      <c r="H63" s="127"/>
      <c r="I63" s="127"/>
    </row>
    <row r="64" spans="2:15">
      <c r="B64" s="496" t="s">
        <v>21</v>
      </c>
      <c r="C64" s="134"/>
      <c r="D64" s="307">
        <v>14</v>
      </c>
      <c r="E64" s="546">
        <v>2197967.8500000834</v>
      </c>
      <c r="F64" s="454"/>
      <c r="G64" s="127"/>
      <c r="H64" s="127"/>
      <c r="I64" s="127"/>
    </row>
    <row r="65" spans="2:15">
      <c r="B65" s="496" t="s">
        <v>22</v>
      </c>
      <c r="C65" s="134"/>
      <c r="D65" s="307">
        <v>12</v>
      </c>
      <c r="E65" s="547">
        <v>1406653.090000093</v>
      </c>
      <c r="F65" s="454"/>
      <c r="G65" s="127"/>
      <c r="H65" s="127"/>
      <c r="I65" s="127"/>
    </row>
    <row r="66" spans="2:15">
      <c r="B66" s="496" t="s">
        <v>23</v>
      </c>
      <c r="C66" s="134"/>
      <c r="D66" s="307">
        <v>57</v>
      </c>
      <c r="E66" s="546">
        <v>8582648.4799995422</v>
      </c>
      <c r="F66" s="454"/>
      <c r="G66" s="127"/>
      <c r="H66" s="127"/>
      <c r="I66" s="127"/>
    </row>
    <row r="67" spans="2:15">
      <c r="B67" s="496"/>
      <c r="C67" s="134"/>
      <c r="D67" s="307"/>
      <c r="E67" s="546"/>
      <c r="F67" s="682"/>
      <c r="G67" s="127"/>
      <c r="H67" s="127"/>
      <c r="I67" s="127"/>
    </row>
    <row r="68" spans="2:15">
      <c r="B68" s="496" t="s">
        <v>24</v>
      </c>
      <c r="C68" s="134"/>
      <c r="D68" s="307">
        <v>4354</v>
      </c>
      <c r="E68" s="546">
        <v>504511896.80000043</v>
      </c>
      <c r="F68" s="351"/>
      <c r="G68" s="127"/>
      <c r="H68" s="127"/>
      <c r="I68" s="127"/>
    </row>
    <row r="69" spans="2:15" ht="12.75" thickBot="1">
      <c r="B69" s="62"/>
      <c r="C69" s="57"/>
      <c r="D69" s="58"/>
      <c r="E69" s="53"/>
      <c r="F69" s="127"/>
      <c r="G69" s="127"/>
      <c r="H69" s="127"/>
      <c r="I69" s="127"/>
      <c r="O69" s="127"/>
    </row>
    <row r="70" spans="2:15">
      <c r="B70" s="51"/>
      <c r="C70" s="127"/>
      <c r="D70" s="52"/>
      <c r="E70" s="64"/>
      <c r="F70" s="127"/>
      <c r="G70" s="127"/>
      <c r="H70" s="127"/>
      <c r="I70" s="127"/>
    </row>
    <row r="71" spans="2:15">
      <c r="B71" s="51"/>
      <c r="C71" s="127"/>
      <c r="D71" s="52"/>
      <c r="E71" s="52"/>
      <c r="F71" s="127"/>
      <c r="G71" s="127"/>
      <c r="H71" s="127"/>
      <c r="I71" s="127"/>
    </row>
    <row r="72" spans="2:15">
      <c r="B72" s="51"/>
      <c r="C72" s="127"/>
      <c r="D72" s="52"/>
      <c r="E72" s="52"/>
      <c r="F72" s="127"/>
      <c r="G72" s="127"/>
      <c r="H72" s="127"/>
      <c r="I72" s="127"/>
    </row>
    <row r="73" spans="2:15">
      <c r="B73" s="51"/>
      <c r="C73" s="127"/>
      <c r="D73" s="52"/>
      <c r="E73" s="52"/>
      <c r="F73" s="127"/>
      <c r="G73" s="127"/>
      <c r="H73" s="127"/>
      <c r="I73" s="127"/>
    </row>
    <row r="74" spans="2:15">
      <c r="B74" s="127"/>
      <c r="C74" s="127"/>
      <c r="D74" s="127"/>
      <c r="E74" s="127"/>
      <c r="F74" s="127"/>
      <c r="G74" s="127"/>
      <c r="H74" s="127"/>
      <c r="I74" s="127"/>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&amp;C&amp;"-,Regular"&amp;6Holmes Master Trust Investor Report - April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BreakPreview" zoomScale="80" zoomScaleNormal="70" zoomScaleSheetLayoutView="80" zoomScalePageLayoutView="40" workbookViewId="0">
      <selection activeCell="J34" sqref="J34"/>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427" t="s">
        <v>35</v>
      </c>
      <c r="C2" s="303"/>
      <c r="D2" s="428" t="s">
        <v>10</v>
      </c>
      <c r="E2" s="293" t="s">
        <v>16</v>
      </c>
      <c r="F2" s="427" t="s">
        <v>11</v>
      </c>
      <c r="G2" s="293" t="s">
        <v>16</v>
      </c>
      <c r="I2" s="720" t="s">
        <v>591</v>
      </c>
      <c r="J2" s="293" t="s">
        <v>29</v>
      </c>
      <c r="K2" s="294" t="s">
        <v>11</v>
      </c>
    </row>
    <row r="3" spans="2:13" ht="13.5" thickBot="1">
      <c r="B3" s="308" t="s">
        <v>36</v>
      </c>
      <c r="C3" s="309"/>
      <c r="D3" s="295" t="s">
        <v>54</v>
      </c>
      <c r="E3" s="296" t="s">
        <v>37</v>
      </c>
      <c r="F3" s="308" t="s">
        <v>15</v>
      </c>
      <c r="G3" s="296" t="s">
        <v>38</v>
      </c>
      <c r="I3" s="721"/>
      <c r="J3" s="314" t="s">
        <v>30</v>
      </c>
      <c r="K3" s="314" t="s">
        <v>30</v>
      </c>
    </row>
    <row r="4" spans="2:13" ht="13.5" thickBot="1">
      <c r="B4" s="715" t="s">
        <v>41</v>
      </c>
      <c r="C4" s="716"/>
      <c r="D4" s="548">
        <v>799</v>
      </c>
      <c r="E4" s="549">
        <v>0.63</v>
      </c>
      <c r="F4" s="550">
        <v>35707480.219999999</v>
      </c>
      <c r="G4" s="551">
        <v>0.28000000000000003</v>
      </c>
      <c r="I4" s="722"/>
      <c r="J4" s="315"/>
      <c r="K4" s="296" t="s">
        <v>15</v>
      </c>
    </row>
    <row r="5" spans="2:13">
      <c r="B5" s="717" t="s">
        <v>40</v>
      </c>
      <c r="C5" s="718"/>
      <c r="D5" s="552">
        <v>19507</v>
      </c>
      <c r="E5" s="549">
        <v>15.46</v>
      </c>
      <c r="F5" s="553">
        <v>1988845902.97</v>
      </c>
      <c r="G5" s="554">
        <v>15.63</v>
      </c>
      <c r="I5" s="426" t="s">
        <v>31</v>
      </c>
      <c r="J5" s="587">
        <v>0</v>
      </c>
      <c r="K5" s="588">
        <v>0</v>
      </c>
    </row>
    <row r="6" spans="2:13">
      <c r="B6" s="717" t="s">
        <v>39</v>
      </c>
      <c r="C6" s="718"/>
      <c r="D6" s="552">
        <v>42706</v>
      </c>
      <c r="E6" s="549">
        <v>33.85</v>
      </c>
      <c r="F6" s="553">
        <v>4385393139.1599998</v>
      </c>
      <c r="G6" s="554">
        <v>34.46</v>
      </c>
      <c r="I6" s="431" t="s">
        <v>491</v>
      </c>
      <c r="J6" s="589">
        <v>1608</v>
      </c>
      <c r="K6" s="589">
        <v>167707348.79999933</v>
      </c>
    </row>
    <row r="7" spans="2:13" ht="13.5" thickBot="1">
      <c r="B7" s="717" t="s">
        <v>42</v>
      </c>
      <c r="C7" s="718"/>
      <c r="D7" s="552">
        <v>63114</v>
      </c>
      <c r="E7" s="549">
        <v>50.03</v>
      </c>
      <c r="F7" s="553">
        <v>6316080758.1300001</v>
      </c>
      <c r="G7" s="554">
        <v>49.63</v>
      </c>
      <c r="I7" s="62" t="s">
        <v>32</v>
      </c>
      <c r="J7" s="590">
        <v>1107</v>
      </c>
      <c r="K7" s="590">
        <v>141996101.91999999</v>
      </c>
    </row>
    <row r="8" spans="2:13" ht="13.5" thickBot="1">
      <c r="B8" s="496" t="s">
        <v>152</v>
      </c>
      <c r="C8" s="555"/>
      <c r="D8" s="552">
        <v>28</v>
      </c>
      <c r="E8" s="549">
        <v>0.02</v>
      </c>
      <c r="F8" s="553">
        <v>896755.29</v>
      </c>
      <c r="G8" s="554">
        <v>0.01</v>
      </c>
      <c r="I8" s="316"/>
      <c r="J8" s="316"/>
      <c r="K8" s="316"/>
    </row>
    <row r="9" spans="2:13" ht="13.5" thickBot="1">
      <c r="B9" s="713" t="s">
        <v>19</v>
      </c>
      <c r="C9" s="714"/>
      <c r="D9" s="556">
        <v>126154</v>
      </c>
      <c r="E9" s="557">
        <v>100</v>
      </c>
      <c r="F9" s="558">
        <v>12726924035.77</v>
      </c>
      <c r="G9" s="301">
        <v>100</v>
      </c>
      <c r="I9" s="317"/>
      <c r="J9" s="317"/>
      <c r="K9" s="317"/>
    </row>
    <row r="10" spans="2:13">
      <c r="B10" s="128"/>
      <c r="C10" s="75"/>
      <c r="D10" s="129"/>
      <c r="E10" s="130"/>
      <c r="F10" s="129"/>
      <c r="G10" s="130"/>
      <c r="I10" s="131"/>
      <c r="J10" s="131"/>
      <c r="K10" s="131"/>
      <c r="L10" s="131"/>
    </row>
    <row r="11" spans="2:13" ht="13.5" thickBot="1">
      <c r="H11" s="48"/>
      <c r="M11" s="131"/>
    </row>
    <row r="12" spans="2:13" ht="12" customHeight="1">
      <c r="B12" s="425" t="s">
        <v>47</v>
      </c>
      <c r="C12" s="303"/>
      <c r="D12" s="428" t="s">
        <v>10</v>
      </c>
      <c r="E12" s="294" t="s">
        <v>16</v>
      </c>
      <c r="F12" s="425" t="s">
        <v>11</v>
      </c>
      <c r="G12" s="294" t="s">
        <v>16</v>
      </c>
      <c r="H12" s="202"/>
      <c r="I12" s="318" t="s">
        <v>246</v>
      </c>
      <c r="J12" s="318" t="s">
        <v>250</v>
      </c>
      <c r="K12" s="318" t="s">
        <v>251</v>
      </c>
      <c r="L12" s="319" t="s">
        <v>252</v>
      </c>
    </row>
    <row r="13" spans="2:13" ht="13.5" thickBot="1">
      <c r="B13" s="304" t="s">
        <v>36</v>
      </c>
      <c r="C13" s="305"/>
      <c r="D13" s="295" t="s">
        <v>54</v>
      </c>
      <c r="E13" s="297" t="s">
        <v>37</v>
      </c>
      <c r="F13" s="304" t="s">
        <v>15</v>
      </c>
      <c r="G13" s="297" t="s">
        <v>38</v>
      </c>
      <c r="H13" s="203"/>
      <c r="I13" s="320"/>
      <c r="J13" s="321" t="s">
        <v>16</v>
      </c>
      <c r="K13" s="321" t="s">
        <v>16</v>
      </c>
      <c r="L13" s="322" t="s">
        <v>16</v>
      </c>
    </row>
    <row r="14" spans="2:13" ht="13.5" thickBot="1">
      <c r="B14" s="495" t="s">
        <v>49</v>
      </c>
      <c r="C14" s="559"/>
      <c r="D14" s="560">
        <v>58285</v>
      </c>
      <c r="E14" s="551">
        <v>46.2</v>
      </c>
      <c r="F14" s="561">
        <v>7616103045.5299997</v>
      </c>
      <c r="G14" s="551">
        <v>59.84</v>
      </c>
      <c r="I14" s="323" t="s">
        <v>247</v>
      </c>
      <c r="J14" s="324"/>
      <c r="K14" s="324"/>
      <c r="L14" s="325"/>
    </row>
    <row r="15" spans="2:13" ht="13.5" thickBot="1">
      <c r="B15" s="62" t="s">
        <v>48</v>
      </c>
      <c r="C15" s="326"/>
      <c r="D15" s="562">
        <v>67869</v>
      </c>
      <c r="E15" s="554">
        <v>53.8</v>
      </c>
      <c r="F15" s="563">
        <v>5110820990.2399998</v>
      </c>
      <c r="G15" s="554">
        <v>40.159999999999997</v>
      </c>
      <c r="I15" s="46" t="s">
        <v>33</v>
      </c>
      <c r="J15" s="591">
        <v>1.9823788779447415E-2</v>
      </c>
      <c r="K15" s="592">
        <v>5.9947155388816675E-2</v>
      </c>
      <c r="L15" s="593">
        <v>0.20794591778639915</v>
      </c>
    </row>
    <row r="16" spans="2:13" ht="13.5" thickBot="1">
      <c r="B16" s="564" t="s">
        <v>19</v>
      </c>
      <c r="C16" s="565"/>
      <c r="D16" s="566">
        <v>126154</v>
      </c>
      <c r="E16" s="567">
        <v>100</v>
      </c>
      <c r="F16" s="566">
        <v>12726924035.77</v>
      </c>
      <c r="G16" s="567">
        <v>100</v>
      </c>
      <c r="I16" s="46" t="s">
        <v>34</v>
      </c>
      <c r="J16" s="594">
        <v>2.061499816336871E-2</v>
      </c>
      <c r="K16" s="595">
        <v>5.6358739443611583E-2</v>
      </c>
      <c r="L16" s="596">
        <v>0.20375075634279582</v>
      </c>
    </row>
    <row r="17" spans="2:13" ht="13.5" thickBot="1">
      <c r="B17" s="5"/>
      <c r="C17" s="131"/>
      <c r="D17" s="327"/>
      <c r="E17" s="328"/>
      <c r="F17" s="327"/>
      <c r="G17" s="328"/>
      <c r="H17" s="49"/>
      <c r="I17" s="323" t="s">
        <v>248</v>
      </c>
      <c r="J17" s="329"/>
      <c r="K17" s="330"/>
      <c r="L17" s="331"/>
    </row>
    <row r="18" spans="2:13" ht="13.5" thickBot="1">
      <c r="H18" s="49"/>
      <c r="I18" s="46" t="s">
        <v>33</v>
      </c>
      <c r="J18" s="591">
        <v>1.4296988604743809E-2</v>
      </c>
      <c r="K18" s="592">
        <v>4.6009730701032869E-2</v>
      </c>
      <c r="L18" s="593">
        <v>0.16807798443941546</v>
      </c>
    </row>
    <row r="19" spans="2:13" ht="13.5" thickBot="1">
      <c r="B19" s="427" t="s">
        <v>50</v>
      </c>
      <c r="C19" s="303"/>
      <c r="D19" s="428" t="s">
        <v>10</v>
      </c>
      <c r="E19" s="293" t="s">
        <v>16</v>
      </c>
      <c r="F19" s="427" t="s">
        <v>11</v>
      </c>
      <c r="G19" s="293" t="s">
        <v>16</v>
      </c>
      <c r="H19" s="202"/>
      <c r="I19" s="50" t="s">
        <v>34</v>
      </c>
      <c r="J19" s="594">
        <v>1.5907019154140802E-2</v>
      </c>
      <c r="K19" s="595">
        <v>4.3737070984836479E-2</v>
      </c>
      <c r="L19" s="596">
        <v>0.16525782415518919</v>
      </c>
      <c r="M19" s="131"/>
    </row>
    <row r="20" spans="2:13" ht="13.5" thickBot="1">
      <c r="B20" s="304" t="s">
        <v>36</v>
      </c>
      <c r="C20" s="305"/>
      <c r="D20" s="295" t="s">
        <v>54</v>
      </c>
      <c r="E20" s="296" t="s">
        <v>37</v>
      </c>
      <c r="F20" s="308" t="s">
        <v>15</v>
      </c>
      <c r="G20" s="296" t="s">
        <v>38</v>
      </c>
      <c r="H20" s="203"/>
      <c r="I20" s="51"/>
      <c r="J20" s="204"/>
      <c r="K20" s="205"/>
      <c r="L20" s="204"/>
    </row>
    <row r="21" spans="2:13">
      <c r="B21" s="495" t="s">
        <v>52</v>
      </c>
      <c r="C21" s="543"/>
      <c r="D21" s="568">
        <v>72849</v>
      </c>
      <c r="E21" s="554">
        <v>57.75</v>
      </c>
      <c r="F21" s="561">
        <v>6952362108.3000002</v>
      </c>
      <c r="G21" s="554">
        <v>54.63</v>
      </c>
      <c r="I21" s="704" t="s">
        <v>153</v>
      </c>
      <c r="J21" s="705"/>
    </row>
    <row r="22" spans="2:13" ht="12.75" customHeight="1" thickBot="1">
      <c r="B22" s="496" t="s">
        <v>51</v>
      </c>
      <c r="C22" s="134"/>
      <c r="D22" s="569">
        <v>48693</v>
      </c>
      <c r="E22" s="554">
        <v>38.6</v>
      </c>
      <c r="F22" s="563">
        <v>5604037344.79</v>
      </c>
      <c r="G22" s="554">
        <v>44.03</v>
      </c>
      <c r="I22" s="706"/>
      <c r="J22" s="707"/>
    </row>
    <row r="23" spans="2:13" ht="13.5" thickBot="1">
      <c r="B23" s="496" t="s">
        <v>152</v>
      </c>
      <c r="C23" s="134"/>
      <c r="D23" s="569">
        <v>4612</v>
      </c>
      <c r="E23" s="554">
        <v>3.66</v>
      </c>
      <c r="F23" s="563">
        <v>170524582.68000001</v>
      </c>
      <c r="G23" s="554">
        <v>1.34</v>
      </c>
      <c r="I23" s="332" t="s">
        <v>43</v>
      </c>
      <c r="J23" s="597">
        <v>4.7399999999999998E-2</v>
      </c>
    </row>
    <row r="24" spans="2:13" ht="13.5" thickBot="1">
      <c r="B24" s="564" t="s">
        <v>19</v>
      </c>
      <c r="C24" s="298"/>
      <c r="D24" s="570">
        <v>126154</v>
      </c>
      <c r="E24" s="571">
        <v>100</v>
      </c>
      <c r="F24" s="572">
        <v>12726924035.77</v>
      </c>
      <c r="G24" s="571">
        <v>100</v>
      </c>
      <c r="I24" s="333" t="s">
        <v>44</v>
      </c>
      <c r="J24" s="598">
        <v>41185</v>
      </c>
    </row>
    <row r="25" spans="2:13">
      <c r="B25" s="5"/>
      <c r="C25" s="125"/>
      <c r="D25" s="132"/>
      <c r="E25" s="133"/>
      <c r="F25" s="132"/>
      <c r="G25" s="133"/>
      <c r="H25" s="49"/>
      <c r="I25" s="333" t="s">
        <v>45</v>
      </c>
      <c r="J25" s="599">
        <v>4.24E-2</v>
      </c>
      <c r="K25" s="120"/>
    </row>
    <row r="26" spans="2:13" ht="13.5" thickBot="1">
      <c r="I26" s="334" t="s">
        <v>46</v>
      </c>
      <c r="J26" s="600">
        <v>39874</v>
      </c>
      <c r="K26" s="120"/>
    </row>
    <row r="27" spans="2:13" ht="12.75" customHeight="1">
      <c r="B27" s="711" t="s">
        <v>53</v>
      </c>
      <c r="C27" s="712"/>
      <c r="D27" s="428" t="s">
        <v>10</v>
      </c>
      <c r="E27" s="293" t="s">
        <v>16</v>
      </c>
      <c r="F27" s="427" t="s">
        <v>11</v>
      </c>
      <c r="G27" s="293" t="s">
        <v>16</v>
      </c>
    </row>
    <row r="28" spans="2:13" ht="13.5" thickBot="1">
      <c r="B28" s="308" t="s">
        <v>15</v>
      </c>
      <c r="C28" s="309"/>
      <c r="D28" s="295" t="s">
        <v>54</v>
      </c>
      <c r="E28" s="296" t="s">
        <v>37</v>
      </c>
      <c r="F28" s="308" t="s">
        <v>15</v>
      </c>
      <c r="G28" s="296" t="s">
        <v>38</v>
      </c>
    </row>
    <row r="29" spans="2:13">
      <c r="B29" s="573" t="s">
        <v>154</v>
      </c>
      <c r="C29" s="543"/>
      <c r="D29" s="574">
        <v>39318</v>
      </c>
      <c r="E29" s="575">
        <v>31.17</v>
      </c>
      <c r="F29" s="574">
        <v>1062191400.3100001</v>
      </c>
      <c r="G29" s="575">
        <v>8.35</v>
      </c>
      <c r="I29" s="436"/>
      <c r="J29" s="436"/>
      <c r="K29" s="141"/>
    </row>
    <row r="30" spans="2:13">
      <c r="B30" s="576" t="s">
        <v>155</v>
      </c>
      <c r="C30" s="134"/>
      <c r="D30" s="577">
        <v>35776</v>
      </c>
      <c r="E30" s="578">
        <v>28.36</v>
      </c>
      <c r="F30" s="577">
        <v>2626760241.8800001</v>
      </c>
      <c r="G30" s="578">
        <v>20.64</v>
      </c>
    </row>
    <row r="31" spans="2:13">
      <c r="B31" s="576" t="s">
        <v>156</v>
      </c>
      <c r="C31" s="134"/>
      <c r="D31" s="577">
        <v>24333</v>
      </c>
      <c r="E31" s="578">
        <v>19.29</v>
      </c>
      <c r="F31" s="577">
        <v>2986663590.4000001</v>
      </c>
      <c r="G31" s="578">
        <v>23.47</v>
      </c>
    </row>
    <row r="32" spans="2:13">
      <c r="B32" s="576" t="s">
        <v>157</v>
      </c>
      <c r="C32" s="134"/>
      <c r="D32" s="577">
        <v>13528</v>
      </c>
      <c r="E32" s="578">
        <v>10.72</v>
      </c>
      <c r="F32" s="577">
        <v>2322715858.0799999</v>
      </c>
      <c r="G32" s="578">
        <v>18.25</v>
      </c>
    </row>
    <row r="33" spans="2:7">
      <c r="B33" s="576" t="s">
        <v>158</v>
      </c>
      <c r="C33" s="134"/>
      <c r="D33" s="577">
        <v>6376</v>
      </c>
      <c r="E33" s="578">
        <v>5.05</v>
      </c>
      <c r="F33" s="577">
        <v>1411226228.01</v>
      </c>
      <c r="G33" s="578">
        <v>11.09</v>
      </c>
    </row>
    <row r="34" spans="2:7">
      <c r="B34" s="576" t="s">
        <v>159</v>
      </c>
      <c r="C34" s="134"/>
      <c r="D34" s="577">
        <v>2916</v>
      </c>
      <c r="E34" s="578">
        <v>2.31</v>
      </c>
      <c r="F34" s="577">
        <v>791749694.02999997</v>
      </c>
      <c r="G34" s="578">
        <v>6.22</v>
      </c>
    </row>
    <row r="35" spans="2:7">
      <c r="B35" s="576" t="s">
        <v>160</v>
      </c>
      <c r="C35" s="134"/>
      <c r="D35" s="577">
        <v>1647</v>
      </c>
      <c r="E35" s="578">
        <v>1.31</v>
      </c>
      <c r="F35" s="577">
        <v>528826448.02999997</v>
      </c>
      <c r="G35" s="578">
        <v>4.16</v>
      </c>
    </row>
    <row r="36" spans="2:7">
      <c r="B36" s="576" t="s">
        <v>161</v>
      </c>
      <c r="C36" s="134"/>
      <c r="D36" s="577">
        <v>882</v>
      </c>
      <c r="E36" s="578">
        <v>0.7</v>
      </c>
      <c r="F36" s="577">
        <v>327970450.38999999</v>
      </c>
      <c r="G36" s="578">
        <v>2.58</v>
      </c>
    </row>
    <row r="37" spans="2:7">
      <c r="B37" s="576" t="s">
        <v>592</v>
      </c>
      <c r="C37" s="134"/>
      <c r="D37" s="577">
        <v>542</v>
      </c>
      <c r="E37" s="578">
        <v>0.43</v>
      </c>
      <c r="F37" s="577">
        <v>227660362.65000001</v>
      </c>
      <c r="G37" s="578">
        <v>1.79</v>
      </c>
    </row>
    <row r="38" spans="2:7">
      <c r="B38" s="576" t="s">
        <v>162</v>
      </c>
      <c r="C38" s="134"/>
      <c r="D38" s="577">
        <v>366</v>
      </c>
      <c r="E38" s="578">
        <v>0.28999999999999998</v>
      </c>
      <c r="F38" s="577">
        <v>172795394</v>
      </c>
      <c r="G38" s="578">
        <v>1.36</v>
      </c>
    </row>
    <row r="39" spans="2:7">
      <c r="B39" s="576" t="s">
        <v>163</v>
      </c>
      <c r="C39" s="134"/>
      <c r="D39" s="577">
        <v>223</v>
      </c>
      <c r="E39" s="578">
        <v>0.18</v>
      </c>
      <c r="F39" s="577">
        <v>114959902.05</v>
      </c>
      <c r="G39" s="578">
        <v>0.9</v>
      </c>
    </row>
    <row r="40" spans="2:7">
      <c r="B40" s="576" t="s">
        <v>164</v>
      </c>
      <c r="C40" s="134"/>
      <c r="D40" s="577">
        <v>98</v>
      </c>
      <c r="E40" s="578">
        <v>0.08</v>
      </c>
      <c r="F40" s="577">
        <v>55770516.869999997</v>
      </c>
      <c r="G40" s="578">
        <v>0.44</v>
      </c>
    </row>
    <row r="41" spans="2:7">
      <c r="B41" s="576" t="s">
        <v>165</v>
      </c>
      <c r="C41" s="134"/>
      <c r="D41" s="577">
        <v>77</v>
      </c>
      <c r="E41" s="578">
        <v>0.06</v>
      </c>
      <c r="F41" s="577">
        <v>47997809.859999999</v>
      </c>
      <c r="G41" s="578">
        <v>0.38</v>
      </c>
    </row>
    <row r="42" spans="2:7">
      <c r="B42" s="576" t="s">
        <v>166</v>
      </c>
      <c r="C42" s="134"/>
      <c r="D42" s="577">
        <v>41</v>
      </c>
      <c r="E42" s="578">
        <v>0.03</v>
      </c>
      <c r="F42" s="577">
        <v>27373347.760000002</v>
      </c>
      <c r="G42" s="578">
        <v>0.22</v>
      </c>
    </row>
    <row r="43" spans="2:7">
      <c r="B43" s="576" t="s">
        <v>167</v>
      </c>
      <c r="C43" s="134"/>
      <c r="D43" s="577">
        <v>30</v>
      </c>
      <c r="E43" s="578">
        <v>0.02</v>
      </c>
      <c r="F43" s="577">
        <v>21508037.609999999</v>
      </c>
      <c r="G43" s="578">
        <v>0.17</v>
      </c>
    </row>
    <row r="44" spans="2:7" ht="13.5" thickBot="1">
      <c r="B44" s="579" t="s">
        <v>424</v>
      </c>
      <c r="C44" s="544"/>
      <c r="D44" s="580">
        <v>1</v>
      </c>
      <c r="E44" s="581">
        <v>0</v>
      </c>
      <c r="F44" s="580">
        <v>754753.84</v>
      </c>
      <c r="G44" s="581">
        <v>0.01</v>
      </c>
    </row>
    <row r="45" spans="2:7" ht="13.5" thickBot="1">
      <c r="B45" s="564" t="s">
        <v>19</v>
      </c>
      <c r="C45" s="298"/>
      <c r="D45" s="582">
        <v>126154</v>
      </c>
      <c r="E45" s="583">
        <v>100</v>
      </c>
      <c r="F45" s="582">
        <v>12726924035.77</v>
      </c>
      <c r="G45" s="583">
        <v>100</v>
      </c>
    </row>
    <row r="46" spans="2:7">
      <c r="B46" s="719" t="s">
        <v>616</v>
      </c>
      <c r="C46" s="719"/>
      <c r="D46" s="719"/>
      <c r="E46" s="719"/>
      <c r="F46" s="719"/>
      <c r="G46" s="719"/>
    </row>
    <row r="48" spans="2:7" ht="13.5" thickBot="1"/>
    <row r="49" spans="2:7">
      <c r="B49" s="704" t="s">
        <v>55</v>
      </c>
      <c r="C49" s="708"/>
      <c r="D49" s="293" t="s">
        <v>10</v>
      </c>
      <c r="E49" s="293" t="s">
        <v>16</v>
      </c>
      <c r="F49" s="448" t="s">
        <v>11</v>
      </c>
      <c r="G49" s="293" t="s">
        <v>16</v>
      </c>
    </row>
    <row r="50" spans="2:7" ht="13.5" thickBot="1">
      <c r="B50" s="709"/>
      <c r="C50" s="710"/>
      <c r="D50" s="296" t="s">
        <v>54</v>
      </c>
      <c r="E50" s="296" t="s">
        <v>37</v>
      </c>
      <c r="F50" s="308" t="s">
        <v>15</v>
      </c>
      <c r="G50" s="296" t="s">
        <v>38</v>
      </c>
    </row>
    <row r="51" spans="2:7">
      <c r="B51" s="496" t="s">
        <v>56</v>
      </c>
      <c r="C51" s="457"/>
      <c r="D51" s="584">
        <v>5012</v>
      </c>
      <c r="E51" s="542">
        <v>3.97</v>
      </c>
      <c r="F51" s="539">
        <v>470974307.00999999</v>
      </c>
      <c r="G51" s="542">
        <v>3.7</v>
      </c>
    </row>
    <row r="52" spans="2:7">
      <c r="B52" s="496" t="s">
        <v>57</v>
      </c>
      <c r="C52" s="457"/>
      <c r="D52" s="584">
        <v>5748</v>
      </c>
      <c r="E52" s="542">
        <v>4.5599999999999996</v>
      </c>
      <c r="F52" s="539">
        <v>486727564.25</v>
      </c>
      <c r="G52" s="542">
        <v>3.82</v>
      </c>
    </row>
    <row r="53" spans="2:7">
      <c r="B53" s="496" t="s">
        <v>426</v>
      </c>
      <c r="C53" s="457"/>
      <c r="D53" s="584">
        <v>24767</v>
      </c>
      <c r="E53" s="542">
        <v>19.63</v>
      </c>
      <c r="F53" s="539">
        <v>3387646470.4000001</v>
      </c>
      <c r="G53" s="542">
        <v>26.62</v>
      </c>
    </row>
    <row r="54" spans="2:7">
      <c r="B54" s="496" t="s">
        <v>428</v>
      </c>
      <c r="C54" s="457"/>
      <c r="D54" s="584">
        <v>4855</v>
      </c>
      <c r="E54" s="542">
        <v>3.85</v>
      </c>
      <c r="F54" s="539">
        <v>345928822.49000001</v>
      </c>
      <c r="G54" s="542">
        <v>2.72</v>
      </c>
    </row>
    <row r="55" spans="2:7">
      <c r="B55" s="496" t="s">
        <v>58</v>
      </c>
      <c r="C55" s="457"/>
      <c r="D55" s="584">
        <v>15622</v>
      </c>
      <c r="E55" s="542">
        <v>12.38</v>
      </c>
      <c r="F55" s="539">
        <v>1231879402.6700001</v>
      </c>
      <c r="G55" s="542">
        <v>9.68</v>
      </c>
    </row>
    <row r="56" spans="2:7">
      <c r="B56" s="496" t="s">
        <v>61</v>
      </c>
      <c r="C56" s="457"/>
      <c r="D56" s="584">
        <v>9074</v>
      </c>
      <c r="E56" s="542">
        <v>7.19</v>
      </c>
      <c r="F56" s="539">
        <v>661870505.20000005</v>
      </c>
      <c r="G56" s="542">
        <v>5.2</v>
      </c>
    </row>
    <row r="57" spans="2:7">
      <c r="B57" s="496" t="s">
        <v>432</v>
      </c>
      <c r="C57" s="457"/>
      <c r="D57" s="584">
        <v>27984</v>
      </c>
      <c r="E57" s="542">
        <v>22.18</v>
      </c>
      <c r="F57" s="539">
        <v>3269405156.6399999</v>
      </c>
      <c r="G57" s="542">
        <v>25.69</v>
      </c>
    </row>
    <row r="58" spans="2:7">
      <c r="B58" s="496" t="s">
        <v>59</v>
      </c>
      <c r="C58" s="457"/>
      <c r="D58" s="584">
        <v>10594</v>
      </c>
      <c r="E58" s="542">
        <v>8.4</v>
      </c>
      <c r="F58" s="539">
        <v>1098296486.46</v>
      </c>
      <c r="G58" s="542">
        <v>8.6300000000000008</v>
      </c>
    </row>
    <row r="59" spans="2:7">
      <c r="B59" s="496" t="s">
        <v>435</v>
      </c>
      <c r="C59" s="457"/>
      <c r="D59" s="584">
        <v>5686</v>
      </c>
      <c r="E59" s="542">
        <v>4.51</v>
      </c>
      <c r="F59" s="539">
        <v>443935810.41000003</v>
      </c>
      <c r="G59" s="542">
        <v>3.49</v>
      </c>
    </row>
    <row r="60" spans="2:7">
      <c r="B60" s="496" t="s">
        <v>62</v>
      </c>
      <c r="C60" s="457"/>
      <c r="D60" s="584">
        <v>8173</v>
      </c>
      <c r="E60" s="542">
        <v>6.48</v>
      </c>
      <c r="F60" s="539">
        <v>687455873.69000006</v>
      </c>
      <c r="G60" s="542">
        <v>5.4</v>
      </c>
    </row>
    <row r="61" spans="2:7">
      <c r="B61" s="496" t="s">
        <v>60</v>
      </c>
      <c r="C61" s="457"/>
      <c r="D61" s="584">
        <v>8637</v>
      </c>
      <c r="E61" s="542">
        <v>6.85</v>
      </c>
      <c r="F61" s="539">
        <v>642784494.88999999</v>
      </c>
      <c r="G61" s="542">
        <v>5.05</v>
      </c>
    </row>
    <row r="62" spans="2:7" ht="13.5" thickBot="1">
      <c r="B62" s="496" t="s">
        <v>152</v>
      </c>
      <c r="C62" s="457"/>
      <c r="D62" s="584">
        <v>2</v>
      </c>
      <c r="E62" s="542">
        <v>0</v>
      </c>
      <c r="F62" s="539">
        <v>19141.66</v>
      </c>
      <c r="G62" s="542">
        <v>0</v>
      </c>
    </row>
    <row r="63" spans="2:7" ht="13.5" thickBot="1">
      <c r="B63" s="564" t="s">
        <v>19</v>
      </c>
      <c r="C63" s="565"/>
      <c r="D63" s="585">
        <v>126154</v>
      </c>
      <c r="E63" s="586">
        <v>100</v>
      </c>
      <c r="F63" s="585">
        <v>12726924035.77</v>
      </c>
      <c r="G63" s="586">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&amp;C&amp;"-,Regular"&amp;6Holmes Master Trust Investor Report - April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BreakPreview" zoomScale="70" zoomScaleNormal="100" zoomScaleSheetLayoutView="70" zoomScalePageLayoutView="50" workbookViewId="0">
      <selection activeCell="H45" sqref="H45"/>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3" t="s">
        <v>91</v>
      </c>
      <c r="C2" s="428" t="s">
        <v>10</v>
      </c>
      <c r="D2" s="293" t="s">
        <v>16</v>
      </c>
      <c r="E2" s="427" t="s">
        <v>11</v>
      </c>
      <c r="F2" s="293" t="s">
        <v>16</v>
      </c>
      <c r="H2" s="488" t="s">
        <v>72</v>
      </c>
      <c r="I2" s="293" t="s">
        <v>10</v>
      </c>
      <c r="J2" s="293" t="s">
        <v>16</v>
      </c>
      <c r="K2" s="427" t="s">
        <v>11</v>
      </c>
      <c r="L2" s="293" t="s">
        <v>16</v>
      </c>
    </row>
    <row r="3" spans="2:13" ht="13.5" thickBot="1">
      <c r="B3" s="296"/>
      <c r="C3" s="295" t="s">
        <v>54</v>
      </c>
      <c r="D3" s="296" t="s">
        <v>37</v>
      </c>
      <c r="E3" s="308" t="s">
        <v>15</v>
      </c>
      <c r="F3" s="296" t="s">
        <v>38</v>
      </c>
      <c r="H3" s="335" t="s">
        <v>73</v>
      </c>
      <c r="I3" s="296" t="s">
        <v>54</v>
      </c>
      <c r="J3" s="296" t="s">
        <v>37</v>
      </c>
      <c r="K3" s="308" t="s">
        <v>15</v>
      </c>
      <c r="L3" s="296" t="s">
        <v>38</v>
      </c>
    </row>
    <row r="4" spans="2:13">
      <c r="B4" s="47" t="s">
        <v>92</v>
      </c>
      <c r="C4" s="601">
        <v>17346</v>
      </c>
      <c r="D4" s="602">
        <v>13.75</v>
      </c>
      <c r="E4" s="603">
        <v>916745721.39999998</v>
      </c>
      <c r="F4" s="604">
        <v>7.2</v>
      </c>
      <c r="H4" s="495" t="s">
        <v>65</v>
      </c>
      <c r="I4" s="617">
        <v>29130</v>
      </c>
      <c r="J4" s="618">
        <v>23.09</v>
      </c>
      <c r="K4" s="617">
        <v>873703960.90999997</v>
      </c>
      <c r="L4" s="618">
        <v>6.87</v>
      </c>
      <c r="M4"/>
    </row>
    <row r="5" spans="2:13">
      <c r="B5" s="46" t="s">
        <v>93</v>
      </c>
      <c r="C5" s="601">
        <v>24751</v>
      </c>
      <c r="D5" s="602">
        <v>19.62</v>
      </c>
      <c r="E5" s="605">
        <v>1812666918.4000001</v>
      </c>
      <c r="F5" s="604">
        <v>14.24</v>
      </c>
      <c r="H5" s="496" t="s">
        <v>66</v>
      </c>
      <c r="I5" s="619">
        <v>33904</v>
      </c>
      <c r="J5" s="602">
        <v>26.88</v>
      </c>
      <c r="K5" s="619">
        <v>2580953224.1100001</v>
      </c>
      <c r="L5" s="602">
        <v>20.28</v>
      </c>
      <c r="M5"/>
    </row>
    <row r="6" spans="2:13">
      <c r="B6" s="46" t="s">
        <v>94</v>
      </c>
      <c r="C6" s="601">
        <v>31592</v>
      </c>
      <c r="D6" s="602">
        <v>25.04</v>
      </c>
      <c r="E6" s="605">
        <v>3057035190.0500002</v>
      </c>
      <c r="F6" s="604">
        <v>24.02</v>
      </c>
      <c r="H6" s="496" t="s">
        <v>67</v>
      </c>
      <c r="I6" s="619">
        <v>33531</v>
      </c>
      <c r="J6" s="602">
        <v>26.58</v>
      </c>
      <c r="K6" s="619">
        <v>4333123948.6099997</v>
      </c>
      <c r="L6" s="602">
        <v>34.049999999999997</v>
      </c>
      <c r="M6"/>
    </row>
    <row r="7" spans="2:13">
      <c r="B7" s="46" t="s">
        <v>95</v>
      </c>
      <c r="C7" s="601">
        <v>36726</v>
      </c>
      <c r="D7" s="602">
        <v>29.11</v>
      </c>
      <c r="E7" s="605">
        <v>4776803929.0699997</v>
      </c>
      <c r="F7" s="604">
        <v>37.53</v>
      </c>
      <c r="H7" s="496" t="s">
        <v>68</v>
      </c>
      <c r="I7" s="619">
        <v>6213</v>
      </c>
      <c r="J7" s="602">
        <v>4.92</v>
      </c>
      <c r="K7" s="619">
        <v>931769382.41999996</v>
      </c>
      <c r="L7" s="602">
        <v>7.32</v>
      </c>
      <c r="M7"/>
    </row>
    <row r="8" spans="2:13">
      <c r="B8" s="46" t="s">
        <v>96</v>
      </c>
      <c r="C8" s="601">
        <v>14788</v>
      </c>
      <c r="D8" s="602">
        <v>11.72</v>
      </c>
      <c r="E8" s="605">
        <v>2031083477.05</v>
      </c>
      <c r="F8" s="604">
        <v>15.96</v>
      </c>
      <c r="H8" s="496" t="s">
        <v>69</v>
      </c>
      <c r="I8" s="619">
        <v>6062</v>
      </c>
      <c r="J8" s="602">
        <v>4.8099999999999996</v>
      </c>
      <c r="K8" s="619">
        <v>969999951.35000002</v>
      </c>
      <c r="L8" s="602">
        <v>7.62</v>
      </c>
      <c r="M8"/>
    </row>
    <row r="9" spans="2:13">
      <c r="B9" s="46" t="s">
        <v>97</v>
      </c>
      <c r="C9" s="601">
        <v>807</v>
      </c>
      <c r="D9" s="602">
        <v>0.64</v>
      </c>
      <c r="E9" s="605">
        <v>113090217.61</v>
      </c>
      <c r="F9" s="604">
        <v>0.89</v>
      </c>
      <c r="H9" s="496" t="s">
        <v>70</v>
      </c>
      <c r="I9" s="619">
        <v>4820</v>
      </c>
      <c r="J9" s="602">
        <v>3.82</v>
      </c>
      <c r="K9" s="619">
        <v>784313775.85000002</v>
      </c>
      <c r="L9" s="602">
        <v>6.16</v>
      </c>
      <c r="M9"/>
    </row>
    <row r="10" spans="2:13">
      <c r="B10" s="46" t="s">
        <v>98</v>
      </c>
      <c r="C10" s="601">
        <v>142</v>
      </c>
      <c r="D10" s="602">
        <v>0.11</v>
      </c>
      <c r="E10" s="605">
        <v>19334933.760000002</v>
      </c>
      <c r="F10" s="604">
        <v>0.15</v>
      </c>
      <c r="H10" s="496" t="s">
        <v>71</v>
      </c>
      <c r="I10" s="619">
        <v>4187</v>
      </c>
      <c r="J10" s="602">
        <v>3.32</v>
      </c>
      <c r="K10" s="619">
        <v>727604645.61000001</v>
      </c>
      <c r="L10" s="602">
        <v>5.72</v>
      </c>
      <c r="M10"/>
    </row>
    <row r="11" spans="2:13">
      <c r="B11" s="46" t="s">
        <v>99</v>
      </c>
      <c r="C11" s="601">
        <v>2</v>
      </c>
      <c r="D11" s="602">
        <v>0</v>
      </c>
      <c r="E11" s="605">
        <v>163648.43</v>
      </c>
      <c r="F11" s="604">
        <v>0</v>
      </c>
      <c r="H11" s="496" t="s">
        <v>168</v>
      </c>
      <c r="I11" s="619">
        <v>8222</v>
      </c>
      <c r="J11" s="602">
        <v>6.52</v>
      </c>
      <c r="K11" s="619">
        <v>1525530614.21</v>
      </c>
      <c r="L11" s="602">
        <v>11.99</v>
      </c>
      <c r="M11"/>
    </row>
    <row r="12" spans="2:13" ht="13.5" thickBot="1">
      <c r="B12" s="46" t="s">
        <v>100</v>
      </c>
      <c r="C12" s="601">
        <v>0</v>
      </c>
      <c r="D12" s="602">
        <v>0</v>
      </c>
      <c r="E12" s="605">
        <v>0</v>
      </c>
      <c r="F12" s="604">
        <v>0</v>
      </c>
      <c r="H12" s="496" t="s">
        <v>152</v>
      </c>
      <c r="I12" s="619">
        <v>85</v>
      </c>
      <c r="J12" s="602">
        <v>7.0000000000000007E-2</v>
      </c>
      <c r="K12" s="619">
        <v>-75467.3</v>
      </c>
      <c r="L12" s="602">
        <v>0</v>
      </c>
      <c r="M12"/>
    </row>
    <row r="13" spans="2:13" ht="13.5" thickBot="1">
      <c r="B13" s="46" t="s">
        <v>425</v>
      </c>
      <c r="C13" s="601">
        <v>0</v>
      </c>
      <c r="D13" s="602">
        <v>0</v>
      </c>
      <c r="E13" s="605">
        <v>0</v>
      </c>
      <c r="F13" s="604">
        <v>0</v>
      </c>
      <c r="H13" s="564" t="s">
        <v>19</v>
      </c>
      <c r="I13" s="620">
        <v>126154</v>
      </c>
      <c r="J13" s="586">
        <v>100</v>
      </c>
      <c r="K13" s="620">
        <v>12726924035.77</v>
      </c>
      <c r="L13" s="586">
        <v>100</v>
      </c>
    </row>
    <row r="14" spans="2:13" ht="13.5" customHeight="1" thickBot="1">
      <c r="B14" s="50" t="s">
        <v>152</v>
      </c>
      <c r="C14" s="601">
        <v>0</v>
      </c>
      <c r="D14" s="604">
        <v>0</v>
      </c>
      <c r="E14" s="605">
        <v>0</v>
      </c>
      <c r="F14" s="604">
        <v>0</v>
      </c>
      <c r="H14" s="723" t="s">
        <v>619</v>
      </c>
      <c r="I14" s="724"/>
      <c r="J14" s="724"/>
      <c r="K14" s="724"/>
      <c r="L14" s="724"/>
    </row>
    <row r="15" spans="2:13" ht="13.5" thickBot="1">
      <c r="B15" s="50" t="s">
        <v>19</v>
      </c>
      <c r="C15" s="606">
        <v>126154</v>
      </c>
      <c r="D15" s="607">
        <v>100</v>
      </c>
      <c r="E15" s="608">
        <v>12726924035.77</v>
      </c>
      <c r="F15" s="607">
        <v>100</v>
      </c>
      <c r="H15" s="725"/>
      <c r="I15" s="725"/>
      <c r="J15" s="725"/>
      <c r="K15" s="725"/>
      <c r="L15" s="725"/>
    </row>
    <row r="16" spans="2:13" ht="13.5" customHeight="1" thickBot="1">
      <c r="B16" s="703" t="s">
        <v>617</v>
      </c>
      <c r="C16" s="726"/>
      <c r="D16" s="726"/>
      <c r="E16" s="726"/>
      <c r="F16" s="726"/>
      <c r="H16" s="1"/>
      <c r="I16" s="1"/>
      <c r="J16" s="1"/>
      <c r="K16" s="1"/>
      <c r="L16" s="1"/>
    </row>
    <row r="17" spans="2:13">
      <c r="B17" s="727"/>
      <c r="C17" s="727"/>
      <c r="D17" s="727"/>
      <c r="E17" s="727"/>
      <c r="F17" s="727"/>
      <c r="H17" s="293" t="s">
        <v>63</v>
      </c>
      <c r="I17" s="293" t="s">
        <v>10</v>
      </c>
      <c r="J17" s="293" t="s">
        <v>16</v>
      </c>
      <c r="K17" s="427" t="s">
        <v>11</v>
      </c>
      <c r="L17" s="293" t="s">
        <v>16</v>
      </c>
      <c r="M17"/>
    </row>
    <row r="18" spans="2:13" ht="13.5" thickBot="1">
      <c r="H18" s="296" t="s">
        <v>64</v>
      </c>
      <c r="I18" s="296" t="s">
        <v>54</v>
      </c>
      <c r="J18" s="296" t="s">
        <v>37</v>
      </c>
      <c r="K18" s="308" t="s">
        <v>15</v>
      </c>
      <c r="L18" s="296" t="s">
        <v>38</v>
      </c>
      <c r="M18"/>
    </row>
    <row r="19" spans="2:13">
      <c r="B19" s="293" t="s">
        <v>74</v>
      </c>
      <c r="C19" s="428" t="s">
        <v>10</v>
      </c>
      <c r="D19" s="293" t="s">
        <v>16</v>
      </c>
      <c r="E19" s="427" t="s">
        <v>11</v>
      </c>
      <c r="F19" s="293" t="s">
        <v>16</v>
      </c>
      <c r="H19" s="495" t="s">
        <v>65</v>
      </c>
      <c r="I19" s="617">
        <v>25525</v>
      </c>
      <c r="J19" s="618">
        <v>20.23</v>
      </c>
      <c r="K19" s="617">
        <v>736335946.24000001</v>
      </c>
      <c r="L19" s="618">
        <v>5.79</v>
      </c>
      <c r="M19"/>
    </row>
    <row r="20" spans="2:13" ht="13.5" thickBot="1">
      <c r="B20" s="296"/>
      <c r="C20" s="295" t="s">
        <v>54</v>
      </c>
      <c r="D20" s="296" t="s">
        <v>37</v>
      </c>
      <c r="E20" s="308" t="s">
        <v>15</v>
      </c>
      <c r="F20" s="296" t="s">
        <v>38</v>
      </c>
      <c r="H20" s="496" t="s">
        <v>66</v>
      </c>
      <c r="I20" s="619">
        <v>32227</v>
      </c>
      <c r="J20" s="602">
        <v>25.55</v>
      </c>
      <c r="K20" s="619">
        <v>2460054204.5</v>
      </c>
      <c r="L20" s="602">
        <v>19.329999999999998</v>
      </c>
      <c r="M20"/>
    </row>
    <row r="21" spans="2:13">
      <c r="B21" s="46" t="s">
        <v>75</v>
      </c>
      <c r="C21" s="609">
        <v>0</v>
      </c>
      <c r="D21" s="575">
        <v>0</v>
      </c>
      <c r="E21" s="610">
        <v>0</v>
      </c>
      <c r="F21" s="575">
        <v>0</v>
      </c>
      <c r="H21" s="496" t="s">
        <v>67</v>
      </c>
      <c r="I21" s="619">
        <v>41509</v>
      </c>
      <c r="J21" s="602">
        <v>32.9</v>
      </c>
      <c r="K21" s="619">
        <v>5224873651.1800003</v>
      </c>
      <c r="L21" s="602">
        <v>41.05</v>
      </c>
      <c r="M21"/>
    </row>
    <row r="22" spans="2:13">
      <c r="B22" s="46" t="s">
        <v>76</v>
      </c>
      <c r="C22" s="611">
        <v>0</v>
      </c>
      <c r="D22" s="578">
        <v>0</v>
      </c>
      <c r="E22" s="612">
        <v>0</v>
      </c>
      <c r="F22" s="578">
        <v>0</v>
      </c>
      <c r="H22" s="496" t="s">
        <v>68</v>
      </c>
      <c r="I22" s="619">
        <v>9070</v>
      </c>
      <c r="J22" s="602">
        <v>7.19</v>
      </c>
      <c r="K22" s="619">
        <v>1423643399.0599999</v>
      </c>
      <c r="L22" s="602">
        <v>11.19</v>
      </c>
      <c r="M22"/>
    </row>
    <row r="23" spans="2:13">
      <c r="B23" s="46" t="s">
        <v>77</v>
      </c>
      <c r="C23" s="611">
        <v>0</v>
      </c>
      <c r="D23" s="578">
        <v>0</v>
      </c>
      <c r="E23" s="612">
        <v>0</v>
      </c>
      <c r="F23" s="578">
        <v>0</v>
      </c>
      <c r="H23" s="496" t="s">
        <v>69</v>
      </c>
      <c r="I23" s="619">
        <v>6134</v>
      </c>
      <c r="J23" s="602">
        <v>4.8600000000000003</v>
      </c>
      <c r="K23" s="619">
        <v>994022258.19000006</v>
      </c>
      <c r="L23" s="602">
        <v>7.81</v>
      </c>
      <c r="M23"/>
    </row>
    <row r="24" spans="2:13">
      <c r="B24" s="46" t="s">
        <v>78</v>
      </c>
      <c r="C24" s="611">
        <v>2920</v>
      </c>
      <c r="D24" s="578">
        <v>2.31</v>
      </c>
      <c r="E24" s="612">
        <v>373872866.38999999</v>
      </c>
      <c r="F24" s="578">
        <v>2.94</v>
      </c>
      <c r="H24" s="496" t="s">
        <v>70</v>
      </c>
      <c r="I24" s="619">
        <v>5441</v>
      </c>
      <c r="J24" s="602">
        <v>4.3099999999999996</v>
      </c>
      <c r="K24" s="619">
        <v>940573952.64999998</v>
      </c>
      <c r="L24" s="602">
        <v>7.39</v>
      </c>
      <c r="M24"/>
    </row>
    <row r="25" spans="2:13">
      <c r="B25" s="46" t="s">
        <v>79</v>
      </c>
      <c r="C25" s="611">
        <v>4052</v>
      </c>
      <c r="D25" s="578">
        <v>3.21</v>
      </c>
      <c r="E25" s="612">
        <v>500245137.97000003</v>
      </c>
      <c r="F25" s="578">
        <v>3.93</v>
      </c>
      <c r="H25" s="496" t="s">
        <v>71</v>
      </c>
      <c r="I25" s="619">
        <v>3483</v>
      </c>
      <c r="J25" s="602">
        <v>2.76</v>
      </c>
      <c r="K25" s="619">
        <v>607216643.47000003</v>
      </c>
      <c r="L25" s="602">
        <v>4.7699999999999996</v>
      </c>
      <c r="M25"/>
    </row>
    <row r="26" spans="2:13">
      <c r="B26" s="46" t="s">
        <v>80</v>
      </c>
      <c r="C26" s="611">
        <v>3449</v>
      </c>
      <c r="D26" s="578">
        <v>2.73</v>
      </c>
      <c r="E26" s="612">
        <v>421484932.93000001</v>
      </c>
      <c r="F26" s="578">
        <v>3.31</v>
      </c>
      <c r="H26" s="496" t="s">
        <v>168</v>
      </c>
      <c r="I26" s="619">
        <v>2765</v>
      </c>
      <c r="J26" s="602">
        <v>2.19</v>
      </c>
      <c r="K26" s="619">
        <v>340203980.48000002</v>
      </c>
      <c r="L26" s="602">
        <v>2.67</v>
      </c>
    </row>
    <row r="27" spans="2:13" ht="13.5" thickBot="1">
      <c r="B27" s="46" t="s">
        <v>81</v>
      </c>
      <c r="C27" s="611">
        <v>1681</v>
      </c>
      <c r="D27" s="578">
        <v>1.33</v>
      </c>
      <c r="E27" s="612">
        <v>201119136.58000001</v>
      </c>
      <c r="F27" s="578">
        <v>1.58</v>
      </c>
      <c r="H27" s="496" t="s">
        <v>152</v>
      </c>
      <c r="I27" s="619">
        <v>0</v>
      </c>
      <c r="J27" s="602">
        <v>0</v>
      </c>
      <c r="K27" s="619">
        <v>0</v>
      </c>
      <c r="L27" s="602">
        <v>0</v>
      </c>
    </row>
    <row r="28" spans="2:13" ht="13.5" thickBot="1">
      <c r="B28" s="46" t="s">
        <v>82</v>
      </c>
      <c r="C28" s="611">
        <v>4591</v>
      </c>
      <c r="D28" s="578">
        <v>3.64</v>
      </c>
      <c r="E28" s="612">
        <v>500896800.13999999</v>
      </c>
      <c r="F28" s="578">
        <v>3.94</v>
      </c>
      <c r="H28" s="564" t="s">
        <v>19</v>
      </c>
      <c r="I28" s="620">
        <v>126154</v>
      </c>
      <c r="J28" s="586">
        <v>100</v>
      </c>
      <c r="K28" s="620">
        <v>12726924035.77</v>
      </c>
      <c r="L28" s="586">
        <v>100</v>
      </c>
    </row>
    <row r="29" spans="2:13">
      <c r="B29" s="46" t="s">
        <v>83</v>
      </c>
      <c r="C29" s="611">
        <v>4305</v>
      </c>
      <c r="D29" s="578">
        <v>3.41</v>
      </c>
      <c r="E29" s="612">
        <v>474610193.75999999</v>
      </c>
      <c r="F29" s="578">
        <v>3.73</v>
      </c>
      <c r="H29" s="723" t="s">
        <v>620</v>
      </c>
      <c r="I29" s="723"/>
      <c r="J29" s="723"/>
      <c r="K29" s="723"/>
      <c r="L29" s="723"/>
    </row>
    <row r="30" spans="2:13">
      <c r="B30" s="46" t="s">
        <v>84</v>
      </c>
      <c r="C30" s="611">
        <v>6557</v>
      </c>
      <c r="D30" s="578">
        <v>5.2</v>
      </c>
      <c r="E30" s="612">
        <v>899177734.94000006</v>
      </c>
      <c r="F30" s="578">
        <v>7.07</v>
      </c>
      <c r="H30" s="728"/>
      <c r="I30" s="728"/>
      <c r="J30" s="728"/>
      <c r="K30" s="728"/>
      <c r="L30" s="728"/>
      <c r="M30"/>
    </row>
    <row r="31" spans="2:13" ht="13.5" thickBot="1">
      <c r="B31" s="46" t="s">
        <v>85</v>
      </c>
      <c r="C31" s="611">
        <v>8463</v>
      </c>
      <c r="D31" s="578">
        <v>6.71</v>
      </c>
      <c r="E31" s="612">
        <v>1252886930.72</v>
      </c>
      <c r="F31" s="578">
        <v>9.84</v>
      </c>
      <c r="H31" s="1"/>
      <c r="I31" s="1"/>
      <c r="J31" s="1"/>
      <c r="K31" s="1"/>
      <c r="L31" s="1"/>
      <c r="M31"/>
    </row>
    <row r="32" spans="2:13">
      <c r="B32" s="46" t="s">
        <v>86</v>
      </c>
      <c r="C32" s="611">
        <v>13049</v>
      </c>
      <c r="D32" s="578">
        <v>10.34</v>
      </c>
      <c r="E32" s="612">
        <v>1690919681.6700001</v>
      </c>
      <c r="F32" s="578">
        <v>13.29</v>
      </c>
      <c r="H32" s="293" t="s">
        <v>511</v>
      </c>
      <c r="I32" s="293" t="s">
        <v>10</v>
      </c>
      <c r="J32" s="293" t="s">
        <v>16</v>
      </c>
      <c r="K32" s="448" t="s">
        <v>11</v>
      </c>
      <c r="L32" s="293" t="s">
        <v>16</v>
      </c>
      <c r="M32"/>
    </row>
    <row r="33" spans="2:13" ht="13.5" thickBot="1">
      <c r="B33" s="46" t="s">
        <v>87</v>
      </c>
      <c r="C33" s="611">
        <v>9836</v>
      </c>
      <c r="D33" s="578">
        <v>7.8</v>
      </c>
      <c r="E33" s="612">
        <v>1174422072.7</v>
      </c>
      <c r="F33" s="578">
        <v>9.23</v>
      </c>
      <c r="H33" s="296" t="s">
        <v>512</v>
      </c>
      <c r="I33" s="296" t="s">
        <v>54</v>
      </c>
      <c r="J33" s="296" t="s">
        <v>37</v>
      </c>
      <c r="K33" s="308" t="s">
        <v>15</v>
      </c>
      <c r="L33" s="296" t="s">
        <v>38</v>
      </c>
      <c r="M33"/>
    </row>
    <row r="34" spans="2:13">
      <c r="B34" s="46" t="s">
        <v>88</v>
      </c>
      <c r="C34" s="611">
        <v>10511</v>
      </c>
      <c r="D34" s="578">
        <v>8.33</v>
      </c>
      <c r="E34" s="612">
        <v>1124290031.6199999</v>
      </c>
      <c r="F34" s="578">
        <v>8.83</v>
      </c>
      <c r="H34" s="495" t="s">
        <v>65</v>
      </c>
      <c r="I34" s="617">
        <v>10521</v>
      </c>
      <c r="J34" s="618">
        <v>8.34</v>
      </c>
      <c r="K34" s="617">
        <v>425716679.41000003</v>
      </c>
      <c r="L34" s="618">
        <v>3.35</v>
      </c>
      <c r="M34"/>
    </row>
    <row r="35" spans="2:13">
      <c r="B35" s="46" t="s">
        <v>89</v>
      </c>
      <c r="C35" s="611">
        <v>7471</v>
      </c>
      <c r="D35" s="578">
        <v>5.92</v>
      </c>
      <c r="E35" s="612">
        <v>737840357.19000006</v>
      </c>
      <c r="F35" s="578">
        <v>5.8</v>
      </c>
      <c r="H35" s="496" t="s">
        <v>66</v>
      </c>
      <c r="I35" s="619">
        <v>30191</v>
      </c>
      <c r="J35" s="602">
        <v>23.93</v>
      </c>
      <c r="K35" s="619">
        <v>1964080474.47</v>
      </c>
      <c r="L35" s="602">
        <v>15.43</v>
      </c>
      <c r="M35"/>
    </row>
    <row r="36" spans="2:13">
      <c r="B36" s="46" t="s">
        <v>90</v>
      </c>
      <c r="C36" s="611">
        <v>5808</v>
      </c>
      <c r="D36" s="578">
        <v>4.5999999999999996</v>
      </c>
      <c r="E36" s="612">
        <v>533923933.30000001</v>
      </c>
      <c r="F36" s="578">
        <v>4.2</v>
      </c>
      <c r="H36" s="496" t="s">
        <v>67</v>
      </c>
      <c r="I36" s="619">
        <v>44482</v>
      </c>
      <c r="J36" s="602">
        <v>35.26</v>
      </c>
      <c r="K36" s="619">
        <v>4890870374.8900003</v>
      </c>
      <c r="L36" s="602">
        <v>38.43</v>
      </c>
      <c r="M36"/>
    </row>
    <row r="37" spans="2:13">
      <c r="B37" s="46" t="s">
        <v>575</v>
      </c>
      <c r="C37" s="611">
        <v>4362</v>
      </c>
      <c r="D37" s="578">
        <v>3.46</v>
      </c>
      <c r="E37" s="612">
        <v>376456019.61000001</v>
      </c>
      <c r="F37" s="578">
        <v>2.96</v>
      </c>
      <c r="H37" s="496" t="s">
        <v>68</v>
      </c>
      <c r="I37" s="619">
        <v>10598</v>
      </c>
      <c r="J37" s="602">
        <v>8.4</v>
      </c>
      <c r="K37" s="619">
        <v>1425952083.26</v>
      </c>
      <c r="L37" s="602">
        <v>11.2</v>
      </c>
      <c r="M37"/>
    </row>
    <row r="38" spans="2:13">
      <c r="B38" s="46" t="s">
        <v>427</v>
      </c>
      <c r="C38" s="611">
        <v>5360</v>
      </c>
      <c r="D38" s="578">
        <v>4.25</v>
      </c>
      <c r="E38" s="612">
        <v>418460765.11000001</v>
      </c>
      <c r="F38" s="578">
        <v>3.29</v>
      </c>
      <c r="H38" s="496" t="s">
        <v>69</v>
      </c>
      <c r="I38" s="619">
        <v>9076</v>
      </c>
      <c r="J38" s="602">
        <v>7.19</v>
      </c>
      <c r="K38" s="619">
        <v>1285762485.79</v>
      </c>
      <c r="L38" s="602">
        <v>10.1</v>
      </c>
      <c r="M38"/>
    </row>
    <row r="39" spans="2:13">
      <c r="B39" s="46" t="s">
        <v>429</v>
      </c>
      <c r="C39" s="611">
        <v>6250</v>
      </c>
      <c r="D39" s="578">
        <v>4.95</v>
      </c>
      <c r="E39" s="612">
        <v>458383621.63</v>
      </c>
      <c r="F39" s="578">
        <v>3.6</v>
      </c>
      <c r="H39" s="496" t="s">
        <v>70</v>
      </c>
      <c r="I39" s="619">
        <v>12350</v>
      </c>
      <c r="J39" s="602">
        <v>9.7899999999999991</v>
      </c>
      <c r="K39" s="619">
        <v>1740450899.75</v>
      </c>
      <c r="L39" s="602">
        <v>13.68</v>
      </c>
      <c r="M39"/>
    </row>
    <row r="40" spans="2:13">
      <c r="B40" s="46" t="s">
        <v>430</v>
      </c>
      <c r="C40" s="611">
        <v>5608</v>
      </c>
      <c r="D40" s="578">
        <v>4.45</v>
      </c>
      <c r="E40" s="612">
        <v>394669212.61000001</v>
      </c>
      <c r="F40" s="578">
        <v>3.1</v>
      </c>
      <c r="H40" s="496" t="s">
        <v>71</v>
      </c>
      <c r="I40" s="619">
        <v>8932</v>
      </c>
      <c r="J40" s="602">
        <v>7.08</v>
      </c>
      <c r="K40" s="619">
        <v>993302210.54999995</v>
      </c>
      <c r="L40" s="602">
        <v>7.8</v>
      </c>
      <c r="M40"/>
    </row>
    <row r="41" spans="2:13">
      <c r="B41" s="46" t="s">
        <v>431</v>
      </c>
      <c r="C41" s="611">
        <v>4590</v>
      </c>
      <c r="D41" s="578">
        <v>3.64</v>
      </c>
      <c r="E41" s="612">
        <v>298616571.13</v>
      </c>
      <c r="F41" s="578">
        <v>2.35</v>
      </c>
      <c r="H41" s="496" t="s">
        <v>168</v>
      </c>
      <c r="I41" s="619">
        <v>3</v>
      </c>
      <c r="J41" s="602">
        <v>0</v>
      </c>
      <c r="K41" s="619">
        <v>561033.73</v>
      </c>
      <c r="L41" s="602">
        <v>0</v>
      </c>
      <c r="M41"/>
    </row>
    <row r="42" spans="2:13" ht="13.5" thickBot="1">
      <c r="B42" s="46" t="s">
        <v>433</v>
      </c>
      <c r="C42" s="611">
        <v>4344</v>
      </c>
      <c r="D42" s="578">
        <v>3.44</v>
      </c>
      <c r="E42" s="612">
        <v>251315184.34</v>
      </c>
      <c r="F42" s="578">
        <v>1.97</v>
      </c>
      <c r="H42" s="496" t="s">
        <v>152</v>
      </c>
      <c r="I42" s="619">
        <v>1</v>
      </c>
      <c r="J42" s="602">
        <v>0</v>
      </c>
      <c r="K42" s="619">
        <v>227793.92000000001</v>
      </c>
      <c r="L42" s="602">
        <v>0</v>
      </c>
      <c r="M42"/>
    </row>
    <row r="43" spans="2:13" ht="13.5" thickBot="1">
      <c r="B43" s="46" t="s">
        <v>434</v>
      </c>
      <c r="C43" s="611">
        <v>2759</v>
      </c>
      <c r="D43" s="578">
        <v>2.19</v>
      </c>
      <c r="E43" s="612">
        <v>162166450.00999999</v>
      </c>
      <c r="F43" s="578">
        <v>1.27</v>
      </c>
      <c r="H43" s="564" t="s">
        <v>19</v>
      </c>
      <c r="I43" s="620">
        <v>126154</v>
      </c>
      <c r="J43" s="586">
        <v>100</v>
      </c>
      <c r="K43" s="620">
        <v>12726924035.77</v>
      </c>
      <c r="L43" s="586">
        <v>100</v>
      </c>
    </row>
    <row r="44" spans="2:13" ht="12.75" customHeight="1">
      <c r="B44" s="46" t="s">
        <v>436</v>
      </c>
      <c r="C44" s="611">
        <v>2674</v>
      </c>
      <c r="D44" s="578">
        <v>2.12</v>
      </c>
      <c r="E44" s="612">
        <v>158978532</v>
      </c>
      <c r="F44" s="578">
        <v>1.25</v>
      </c>
      <c r="H44" s="661" t="s">
        <v>621</v>
      </c>
      <c r="I44" s="499"/>
      <c r="J44" s="499"/>
      <c r="K44" s="499"/>
      <c r="L44" s="499"/>
    </row>
    <row r="45" spans="2:13">
      <c r="B45" s="46" t="s">
        <v>437</v>
      </c>
      <c r="C45" s="611">
        <v>1025</v>
      </c>
      <c r="D45" s="578">
        <v>0.81</v>
      </c>
      <c r="E45" s="612">
        <v>52763506.479999997</v>
      </c>
      <c r="F45" s="578">
        <v>0.41</v>
      </c>
      <c r="H45" s="500"/>
      <c r="I45" s="500"/>
      <c r="J45" s="500"/>
      <c r="K45" s="500"/>
      <c r="L45" s="500"/>
    </row>
    <row r="46" spans="2:13">
      <c r="B46" s="46" t="s">
        <v>438</v>
      </c>
      <c r="C46" s="611">
        <v>987</v>
      </c>
      <c r="D46" s="578">
        <v>0.78</v>
      </c>
      <c r="E46" s="612">
        <v>50060886.43</v>
      </c>
      <c r="F46" s="578">
        <v>0.39</v>
      </c>
    </row>
    <row r="47" spans="2:13">
      <c r="B47" s="46" t="s">
        <v>439</v>
      </c>
      <c r="C47" s="611">
        <v>811</v>
      </c>
      <c r="D47" s="578">
        <v>0.64</v>
      </c>
      <c r="E47" s="612">
        <v>34386126.850000001</v>
      </c>
      <c r="F47" s="578">
        <v>0.27</v>
      </c>
    </row>
    <row r="48" spans="2:13">
      <c r="B48" s="46" t="s">
        <v>440</v>
      </c>
      <c r="C48" s="611">
        <v>745</v>
      </c>
      <c r="D48" s="578">
        <v>0.59</v>
      </c>
      <c r="E48" s="612">
        <v>33374787.199999999</v>
      </c>
      <c r="F48" s="578">
        <v>0.26</v>
      </c>
    </row>
    <row r="49" spans="2:6">
      <c r="B49" s="46" t="s">
        <v>441</v>
      </c>
      <c r="C49" s="611">
        <v>720</v>
      </c>
      <c r="D49" s="578">
        <v>0.56999999999999995</v>
      </c>
      <c r="E49" s="612">
        <v>30535995.890000001</v>
      </c>
      <c r="F49" s="578">
        <v>0.24</v>
      </c>
    </row>
    <row r="50" spans="2:6">
      <c r="B50" s="46" t="s">
        <v>442</v>
      </c>
      <c r="C50" s="611">
        <v>704</v>
      </c>
      <c r="D50" s="578">
        <v>0.56000000000000005</v>
      </c>
      <c r="E50" s="612">
        <v>29613244.57</v>
      </c>
      <c r="F50" s="578">
        <v>0.23</v>
      </c>
    </row>
    <row r="51" spans="2:6" ht="13.5" thickBot="1">
      <c r="B51" s="46" t="s">
        <v>443</v>
      </c>
      <c r="C51" s="611">
        <v>2522</v>
      </c>
      <c r="D51" s="578">
        <v>2</v>
      </c>
      <c r="E51" s="612">
        <v>91453322</v>
      </c>
      <c r="F51" s="578">
        <v>0.72</v>
      </c>
    </row>
    <row r="52" spans="2:6" ht="13.5" thickBot="1">
      <c r="B52" s="616" t="s">
        <v>19</v>
      </c>
      <c r="C52" s="613">
        <v>126154</v>
      </c>
      <c r="D52" s="614">
        <v>100</v>
      </c>
      <c r="E52" s="615">
        <v>12726924035.77</v>
      </c>
      <c r="F52" s="614">
        <v>100</v>
      </c>
    </row>
    <row r="53" spans="2:6" ht="12.75" customHeight="1">
      <c r="B53" s="703" t="s">
        <v>618</v>
      </c>
      <c r="C53" s="726"/>
      <c r="D53" s="726"/>
      <c r="E53" s="726"/>
      <c r="F53" s="726"/>
    </row>
    <row r="54" spans="2:6">
      <c r="B54" s="727"/>
      <c r="C54" s="727"/>
      <c r="D54" s="727"/>
      <c r="E54" s="727"/>
      <c r="F54" s="727"/>
    </row>
    <row r="55" spans="2:6">
      <c r="B55" s="51"/>
      <c r="C55" s="136"/>
      <c r="D55" s="135"/>
      <c r="E55" s="137"/>
      <c r="F55" s="135"/>
    </row>
    <row r="56" spans="2:6">
      <c r="B56" s="51"/>
      <c r="C56" s="136"/>
      <c r="D56" s="135"/>
      <c r="E56" s="137"/>
      <c r="F56" s="135"/>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&amp;C&amp;"-,Regular"&amp;6Holmes Master Trust Investor Report - April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dimension ref="A2:S59"/>
  <sheetViews>
    <sheetView view="pageBreakPreview" topLeftCell="B1" zoomScale="60" zoomScaleNormal="100" zoomScalePageLayoutView="40" workbookViewId="0">
      <selection activeCell="P45" sqref="P45"/>
    </sheetView>
  </sheetViews>
  <sheetFormatPr defaultRowHeight="12"/>
  <cols>
    <col min="1" max="1" width="9.140625" style="457"/>
    <col min="2" max="2" width="32.85546875" customWidth="1"/>
    <col min="3" max="3" width="16.42578125" style="182" customWidth="1"/>
    <col min="4" max="4" width="17.28515625" style="182" customWidth="1"/>
    <col min="5" max="5" width="17.42578125" style="183" customWidth="1"/>
    <col min="6" max="6" width="17.7109375" style="183" bestFit="1" customWidth="1"/>
    <col min="7" max="7" width="12.140625" style="183" customWidth="1"/>
    <col min="8" max="8" width="15.5703125" style="245" customWidth="1"/>
    <col min="9" max="9" width="15" style="261" customWidth="1"/>
    <col min="10" max="10" width="15.42578125" style="261" bestFit="1" customWidth="1"/>
    <col min="11" max="11" width="15.140625" style="249" bestFit="1" customWidth="1"/>
    <col min="12" max="12" width="11.42578125" style="266" bestFit="1" customWidth="1"/>
    <col min="13" max="13" width="11" style="183" bestFit="1" customWidth="1"/>
    <col min="14" max="14" width="17.7109375" style="183" customWidth="1"/>
    <col min="15" max="15" width="12" style="183" bestFit="1" customWidth="1"/>
    <col min="16" max="16" width="15.42578125" style="183" bestFit="1" customWidth="1"/>
    <col min="17" max="17" width="10.5703125" style="249" customWidth="1"/>
    <col min="18" max="18" width="9.7109375" style="269" customWidth="1"/>
    <col min="19" max="19" width="14.5703125" style="183" customWidth="1"/>
  </cols>
  <sheetData>
    <row r="2" spans="1:19" ht="12.75" thickBot="1">
      <c r="B2" s="138" t="s">
        <v>101</v>
      </c>
      <c r="C2" s="76"/>
      <c r="D2" s="76"/>
      <c r="E2" s="239"/>
      <c r="F2" s="250"/>
      <c r="G2" s="250"/>
      <c r="H2" s="241"/>
      <c r="I2" s="258"/>
      <c r="J2" s="258"/>
      <c r="K2" s="246"/>
      <c r="L2" s="264"/>
      <c r="M2" s="250"/>
      <c r="N2" s="250"/>
      <c r="O2" s="250"/>
      <c r="P2" s="250"/>
      <c r="Q2" s="246"/>
      <c r="R2" s="267"/>
      <c r="S2" s="250"/>
    </row>
    <row r="3" spans="1:19">
      <c r="B3" s="141"/>
      <c r="C3" s="51"/>
      <c r="D3" s="51"/>
      <c r="E3" s="201"/>
      <c r="F3" s="240"/>
      <c r="G3" s="240"/>
      <c r="H3" s="242"/>
      <c r="I3" s="259"/>
      <c r="J3" s="259"/>
      <c r="K3" s="157"/>
      <c r="L3" s="82"/>
      <c r="M3" s="240"/>
      <c r="N3" s="240"/>
      <c r="O3" s="240"/>
      <c r="P3" s="240"/>
      <c r="Q3" s="157"/>
      <c r="R3" s="268"/>
      <c r="S3" s="240"/>
    </row>
    <row r="4" spans="1:19">
      <c r="B4" s="141" t="s">
        <v>564</v>
      </c>
      <c r="C4" s="730" t="s">
        <v>569</v>
      </c>
      <c r="D4" s="730"/>
      <c r="E4" s="731"/>
      <c r="F4" s="240"/>
      <c r="G4" s="48"/>
      <c r="H4" s="242"/>
      <c r="I4" s="259"/>
      <c r="J4" s="259"/>
      <c r="K4" s="157"/>
      <c r="L4" s="82"/>
      <c r="M4" s="240"/>
      <c r="N4" s="240"/>
      <c r="O4" s="240"/>
      <c r="P4" s="240"/>
      <c r="Q4" s="157"/>
      <c r="R4" s="268"/>
      <c r="S4" s="240"/>
    </row>
    <row r="5" spans="1:19">
      <c r="B5" s="352" t="s">
        <v>102</v>
      </c>
      <c r="C5" s="238">
        <v>39169</v>
      </c>
      <c r="D5" s="238"/>
      <c r="E5" s="240"/>
      <c r="F5" s="253"/>
      <c r="G5" s="240"/>
      <c r="H5" s="242"/>
      <c r="I5" s="729" t="s">
        <v>263</v>
      </c>
      <c r="J5" s="729"/>
      <c r="K5" s="157"/>
      <c r="L5" s="82"/>
      <c r="M5" s="240"/>
      <c r="N5" s="240"/>
      <c r="O5" s="240"/>
      <c r="P5" s="240"/>
      <c r="Q5" s="157"/>
      <c r="R5" s="268"/>
      <c r="S5" s="240"/>
    </row>
    <row r="6" spans="1:19" ht="12.75" thickBot="1">
      <c r="B6" s="353"/>
      <c r="C6" s="354"/>
      <c r="D6" s="354"/>
      <c r="E6" s="353"/>
      <c r="F6" s="254"/>
      <c r="G6" s="353"/>
      <c r="H6" s="355"/>
      <c r="I6" s="356"/>
      <c r="J6" s="356"/>
      <c r="K6" s="357"/>
      <c r="L6" s="358"/>
      <c r="M6" s="353"/>
      <c r="N6" s="353"/>
      <c r="O6" s="353"/>
      <c r="P6" s="353"/>
      <c r="Q6" s="357"/>
      <c r="R6" s="359"/>
      <c r="S6" s="353"/>
    </row>
    <row r="7" spans="1:19" s="183" customFormat="1" ht="54" customHeight="1" thickBot="1">
      <c r="A7" s="458"/>
      <c r="B7" s="360" t="s">
        <v>264</v>
      </c>
      <c r="C7" s="360" t="s">
        <v>103</v>
      </c>
      <c r="D7" s="294" t="s">
        <v>414</v>
      </c>
      <c r="E7" s="294" t="s">
        <v>415</v>
      </c>
      <c r="F7" s="360" t="s">
        <v>104</v>
      </c>
      <c r="G7" s="360" t="s">
        <v>105</v>
      </c>
      <c r="H7" s="361" t="s">
        <v>106</v>
      </c>
      <c r="I7" s="361" t="s">
        <v>107</v>
      </c>
      <c r="J7" s="361" t="s">
        <v>108</v>
      </c>
      <c r="K7" s="360" t="s">
        <v>109</v>
      </c>
      <c r="L7" s="362" t="s">
        <v>110</v>
      </c>
      <c r="M7" s="360" t="s">
        <v>111</v>
      </c>
      <c r="N7" s="360" t="s">
        <v>112</v>
      </c>
      <c r="O7" s="360" t="s">
        <v>113</v>
      </c>
      <c r="P7" s="360" t="s">
        <v>114</v>
      </c>
      <c r="Q7" s="360" t="s">
        <v>115</v>
      </c>
      <c r="R7" s="363" t="s">
        <v>116</v>
      </c>
      <c r="S7" s="360" t="s">
        <v>150</v>
      </c>
    </row>
    <row r="8" spans="1:19">
      <c r="B8" s="230"/>
      <c r="C8" s="47"/>
      <c r="D8" s="47"/>
      <c r="E8" s="44"/>
      <c r="F8" s="44"/>
      <c r="G8" s="44"/>
      <c r="H8" s="243"/>
      <c r="I8" s="243"/>
      <c r="J8" s="243"/>
      <c r="K8" s="148"/>
      <c r="L8" s="265"/>
      <c r="M8" s="152"/>
      <c r="N8" s="152" t="s">
        <v>348</v>
      </c>
      <c r="O8" s="152"/>
      <c r="P8" s="153"/>
      <c r="Q8" s="251"/>
      <c r="R8" s="155"/>
      <c r="S8" s="228"/>
    </row>
    <row r="9" spans="1:19">
      <c r="B9" s="364" t="s">
        <v>276</v>
      </c>
      <c r="C9" s="46" t="s">
        <v>333</v>
      </c>
      <c r="D9" s="45" t="s">
        <v>340</v>
      </c>
      <c r="E9" s="45" t="s">
        <v>340</v>
      </c>
      <c r="F9" s="45" t="s">
        <v>341</v>
      </c>
      <c r="G9" s="336">
        <v>0.51413881748071977</v>
      </c>
      <c r="H9" s="244">
        <v>1500000000</v>
      </c>
      <c r="I9" s="244">
        <v>1500000000</v>
      </c>
      <c r="J9" s="244">
        <v>0</v>
      </c>
      <c r="K9" s="169" t="s">
        <v>344</v>
      </c>
      <c r="L9" s="73">
        <v>-2.0000000000000001E-4</v>
      </c>
      <c r="M9" s="183" t="s">
        <v>348</v>
      </c>
      <c r="N9" s="200" t="s">
        <v>348</v>
      </c>
      <c r="O9" s="183" t="s">
        <v>348</v>
      </c>
      <c r="P9" s="200" t="s">
        <v>348</v>
      </c>
      <c r="Q9" s="252">
        <v>39508</v>
      </c>
      <c r="R9" s="80">
        <v>39508</v>
      </c>
      <c r="S9" s="229" t="s">
        <v>402</v>
      </c>
    </row>
    <row r="10" spans="1:19">
      <c r="B10" s="364" t="s">
        <v>278</v>
      </c>
      <c r="C10" s="46" t="s">
        <v>334</v>
      </c>
      <c r="D10" s="45" t="s">
        <v>340</v>
      </c>
      <c r="E10" s="45" t="s">
        <v>340</v>
      </c>
      <c r="F10" s="45" t="s">
        <v>342</v>
      </c>
      <c r="G10" s="336" t="s">
        <v>348</v>
      </c>
      <c r="H10" s="244">
        <v>600000000</v>
      </c>
      <c r="I10" s="244">
        <v>600000000</v>
      </c>
      <c r="J10" s="244">
        <v>0</v>
      </c>
      <c r="K10" s="169" t="s">
        <v>345</v>
      </c>
      <c r="L10" s="73">
        <v>2.9999999999999997E-4</v>
      </c>
      <c r="M10" s="183" t="s">
        <v>348</v>
      </c>
      <c r="N10" s="200" t="s">
        <v>348</v>
      </c>
      <c r="O10" s="183" t="s">
        <v>348</v>
      </c>
      <c r="P10" s="200" t="s">
        <v>348</v>
      </c>
      <c r="Q10" s="252">
        <v>40544</v>
      </c>
      <c r="R10" s="80">
        <v>44013</v>
      </c>
      <c r="S10" s="229" t="s">
        <v>402</v>
      </c>
    </row>
    <row r="11" spans="1:19">
      <c r="B11" s="364" t="s">
        <v>279</v>
      </c>
      <c r="C11" s="46" t="s">
        <v>349</v>
      </c>
      <c r="D11" s="45" t="s">
        <v>354</v>
      </c>
      <c r="E11" s="45" t="s">
        <v>354</v>
      </c>
      <c r="F11" s="45" t="s">
        <v>341</v>
      </c>
      <c r="G11" s="336">
        <v>0.51414410430955593</v>
      </c>
      <c r="H11" s="244">
        <v>57200000</v>
      </c>
      <c r="I11" s="244">
        <v>57200000</v>
      </c>
      <c r="J11" s="244">
        <v>0</v>
      </c>
      <c r="K11" s="169" t="s">
        <v>346</v>
      </c>
      <c r="L11" s="73">
        <v>8.9999999999999998E-4</v>
      </c>
      <c r="M11" s="183" t="s">
        <v>348</v>
      </c>
      <c r="N11" s="200" t="s">
        <v>348</v>
      </c>
      <c r="O11" s="183" t="s">
        <v>348</v>
      </c>
      <c r="P11" s="200" t="s">
        <v>348</v>
      </c>
      <c r="Q11" s="252">
        <v>40544</v>
      </c>
      <c r="R11" s="80">
        <v>51318</v>
      </c>
      <c r="S11" s="229" t="s">
        <v>397</v>
      </c>
    </row>
    <row r="12" spans="1:19">
      <c r="B12" s="364" t="s">
        <v>280</v>
      </c>
      <c r="C12" s="46" t="s">
        <v>350</v>
      </c>
      <c r="D12" s="45" t="s">
        <v>354</v>
      </c>
      <c r="E12" s="45" t="s">
        <v>354</v>
      </c>
      <c r="F12" s="45" t="s">
        <v>343</v>
      </c>
      <c r="G12" s="336">
        <v>0.68397113641804308</v>
      </c>
      <c r="H12" s="244">
        <v>21400000</v>
      </c>
      <c r="I12" s="244">
        <v>21400000</v>
      </c>
      <c r="J12" s="244">
        <v>0</v>
      </c>
      <c r="K12" s="169" t="s">
        <v>347</v>
      </c>
      <c r="L12" s="73">
        <v>8.9999999999999998E-4</v>
      </c>
      <c r="M12" s="183" t="s">
        <v>348</v>
      </c>
      <c r="N12" s="200" t="s">
        <v>348</v>
      </c>
      <c r="O12" s="183" t="s">
        <v>348</v>
      </c>
      <c r="P12" s="200" t="s">
        <v>348</v>
      </c>
      <c r="Q12" s="252">
        <v>40544</v>
      </c>
      <c r="R12" s="80">
        <v>51318</v>
      </c>
      <c r="S12" s="229" t="s">
        <v>397</v>
      </c>
    </row>
    <row r="13" spans="1:19">
      <c r="B13" s="364" t="s">
        <v>281</v>
      </c>
      <c r="C13" s="46" t="s">
        <v>360</v>
      </c>
      <c r="D13" s="45" t="s">
        <v>368</v>
      </c>
      <c r="E13" s="45" t="s">
        <v>368</v>
      </c>
      <c r="F13" s="45" t="s">
        <v>341</v>
      </c>
      <c r="G13" s="336">
        <v>0.51412560088429604</v>
      </c>
      <c r="H13" s="244">
        <v>30300000</v>
      </c>
      <c r="I13" s="244">
        <v>30300000</v>
      </c>
      <c r="J13" s="244">
        <v>0</v>
      </c>
      <c r="K13" s="169" t="s">
        <v>346</v>
      </c>
      <c r="L13" s="73">
        <v>2.8E-3</v>
      </c>
      <c r="M13" s="183" t="s">
        <v>348</v>
      </c>
      <c r="N13" s="200" t="s">
        <v>348</v>
      </c>
      <c r="O13" s="183" t="s">
        <v>348</v>
      </c>
      <c r="P13" s="200" t="s">
        <v>348</v>
      </c>
      <c r="Q13" s="252">
        <v>40544</v>
      </c>
      <c r="R13" s="80">
        <v>44013</v>
      </c>
      <c r="S13" s="229" t="s">
        <v>397</v>
      </c>
    </row>
    <row r="14" spans="1:19">
      <c r="B14" s="364" t="s">
        <v>282</v>
      </c>
      <c r="C14" s="46" t="s">
        <v>361</v>
      </c>
      <c r="D14" s="45" t="s">
        <v>368</v>
      </c>
      <c r="E14" s="45" t="s">
        <v>368</v>
      </c>
      <c r="F14" s="45" t="s">
        <v>343</v>
      </c>
      <c r="G14" s="336">
        <v>0.68396645828488578</v>
      </c>
      <c r="H14" s="244">
        <v>22700000</v>
      </c>
      <c r="I14" s="244">
        <v>22700000</v>
      </c>
      <c r="J14" s="244">
        <v>0</v>
      </c>
      <c r="K14" s="169" t="s">
        <v>347</v>
      </c>
      <c r="L14" s="73">
        <v>2.8E-3</v>
      </c>
      <c r="M14" s="183" t="s">
        <v>348</v>
      </c>
      <c r="N14" s="200" t="s">
        <v>348</v>
      </c>
      <c r="O14" s="183" t="s">
        <v>348</v>
      </c>
      <c r="P14" s="200" t="s">
        <v>348</v>
      </c>
      <c r="Q14" s="252">
        <v>40544</v>
      </c>
      <c r="R14" s="80">
        <v>44013</v>
      </c>
      <c r="S14" s="229" t="s">
        <v>397</v>
      </c>
    </row>
    <row r="15" spans="1:19">
      <c r="B15" s="364" t="s">
        <v>283</v>
      </c>
      <c r="C15" s="46" t="s">
        <v>362</v>
      </c>
      <c r="D15" s="45" t="s">
        <v>368</v>
      </c>
      <c r="E15" s="45" t="s">
        <v>368</v>
      </c>
      <c r="F15" s="45" t="s">
        <v>342</v>
      </c>
      <c r="G15" s="336" t="s">
        <v>348</v>
      </c>
      <c r="H15" s="244">
        <v>15550000</v>
      </c>
      <c r="I15" s="244">
        <v>15500000</v>
      </c>
      <c r="J15" s="244">
        <v>0</v>
      </c>
      <c r="K15" s="169" t="s">
        <v>345</v>
      </c>
      <c r="L15" s="73">
        <v>2.8E-3</v>
      </c>
      <c r="M15" s="183" t="s">
        <v>348</v>
      </c>
      <c r="N15" s="200" t="s">
        <v>348</v>
      </c>
      <c r="O15" s="183" t="s">
        <v>348</v>
      </c>
      <c r="P15" s="200" t="s">
        <v>348</v>
      </c>
      <c r="Q15" s="252">
        <v>40544</v>
      </c>
      <c r="R15" s="80">
        <v>44013</v>
      </c>
      <c r="S15" s="229" t="s">
        <v>397</v>
      </c>
    </row>
    <row r="16" spans="1:19">
      <c r="B16" s="364" t="s">
        <v>284</v>
      </c>
      <c r="C16" s="46" t="s">
        <v>335</v>
      </c>
      <c r="D16" s="45" t="s">
        <v>340</v>
      </c>
      <c r="E16" s="45" t="s">
        <v>340</v>
      </c>
      <c r="F16" s="45" t="s">
        <v>341</v>
      </c>
      <c r="G16" s="336">
        <v>0.51493305870236872</v>
      </c>
      <c r="H16" s="244">
        <v>1500000000</v>
      </c>
      <c r="I16" s="244">
        <v>1500000000</v>
      </c>
      <c r="J16" s="244">
        <v>0</v>
      </c>
      <c r="K16" s="169" t="s">
        <v>346</v>
      </c>
      <c r="L16" s="73">
        <v>5.0000000000000001E-4</v>
      </c>
      <c r="M16" s="183" t="s">
        <v>348</v>
      </c>
      <c r="N16" s="200" t="s">
        <v>348</v>
      </c>
      <c r="O16" s="183" t="s">
        <v>348</v>
      </c>
      <c r="P16" s="200" t="s">
        <v>348</v>
      </c>
      <c r="Q16" s="252">
        <v>40544</v>
      </c>
      <c r="R16" s="80">
        <v>44378</v>
      </c>
      <c r="S16" s="229" t="s">
        <v>398</v>
      </c>
    </row>
    <row r="17" spans="2:19">
      <c r="B17" s="364" t="s">
        <v>285</v>
      </c>
      <c r="C17" s="365" t="s">
        <v>351</v>
      </c>
      <c r="D17" s="366" t="s">
        <v>354</v>
      </c>
      <c r="E17" s="366" t="s">
        <v>354</v>
      </c>
      <c r="F17" s="45" t="s">
        <v>343</v>
      </c>
      <c r="G17" s="336">
        <v>0.6839945280437757</v>
      </c>
      <c r="H17" s="256">
        <v>26300000</v>
      </c>
      <c r="I17" s="260">
        <v>26300000</v>
      </c>
      <c r="J17" s="260">
        <v>0</v>
      </c>
      <c r="K17" s="169" t="s">
        <v>347</v>
      </c>
      <c r="L17" s="255">
        <v>1.4E-3</v>
      </c>
      <c r="M17" s="183" t="s">
        <v>348</v>
      </c>
      <c r="N17" s="200" t="s">
        <v>348</v>
      </c>
      <c r="O17" s="183" t="s">
        <v>348</v>
      </c>
      <c r="P17" s="200" t="s">
        <v>348</v>
      </c>
      <c r="Q17" s="252">
        <v>40544</v>
      </c>
      <c r="R17" s="80">
        <v>51318</v>
      </c>
      <c r="S17" s="45" t="s">
        <v>397</v>
      </c>
    </row>
    <row r="18" spans="2:19">
      <c r="B18" s="364" t="s">
        <v>289</v>
      </c>
      <c r="C18" s="367" t="s">
        <v>355</v>
      </c>
      <c r="D18" s="368" t="s">
        <v>359</v>
      </c>
      <c r="E18" s="368" t="s">
        <v>359</v>
      </c>
      <c r="F18" s="368" t="s">
        <v>343</v>
      </c>
      <c r="G18" s="369">
        <v>0.68396178021572152</v>
      </c>
      <c r="H18" s="370">
        <v>10600000</v>
      </c>
      <c r="I18" s="371">
        <v>10600000</v>
      </c>
      <c r="J18" s="371">
        <v>0</v>
      </c>
      <c r="K18" s="372" t="s">
        <v>347</v>
      </c>
      <c r="L18" s="373">
        <v>2.2000000000000001E-3</v>
      </c>
      <c r="M18" s="183" t="s">
        <v>348</v>
      </c>
      <c r="N18" s="368" t="s">
        <v>348</v>
      </c>
      <c r="O18" s="183" t="s">
        <v>348</v>
      </c>
      <c r="P18" s="368" t="s">
        <v>348</v>
      </c>
      <c r="Q18" s="252">
        <v>40544</v>
      </c>
      <c r="R18" s="80">
        <v>51318</v>
      </c>
      <c r="S18" s="368" t="s">
        <v>397</v>
      </c>
    </row>
    <row r="19" spans="2:19">
      <c r="B19" s="364" t="s">
        <v>290</v>
      </c>
      <c r="C19" s="367" t="s">
        <v>356</v>
      </c>
      <c r="D19" s="368" t="s">
        <v>359</v>
      </c>
      <c r="E19" s="368" t="s">
        <v>359</v>
      </c>
      <c r="F19" s="368" t="s">
        <v>342</v>
      </c>
      <c r="G19" s="369" t="s">
        <v>348</v>
      </c>
      <c r="H19" s="370">
        <v>10800000</v>
      </c>
      <c r="I19" s="371">
        <v>10800000</v>
      </c>
      <c r="J19" s="371">
        <v>0</v>
      </c>
      <c r="K19" s="372" t="s">
        <v>345</v>
      </c>
      <c r="L19" s="373">
        <v>2.2000000000000001E-3</v>
      </c>
      <c r="M19" s="183" t="s">
        <v>348</v>
      </c>
      <c r="N19" s="368" t="s">
        <v>348</v>
      </c>
      <c r="O19" s="183" t="s">
        <v>348</v>
      </c>
      <c r="P19" s="368" t="s">
        <v>348</v>
      </c>
      <c r="Q19" s="252">
        <v>40544</v>
      </c>
      <c r="R19" s="80">
        <v>51318</v>
      </c>
      <c r="S19" s="368" t="s">
        <v>397</v>
      </c>
    </row>
    <row r="20" spans="2:19">
      <c r="B20" s="364" t="s">
        <v>286</v>
      </c>
      <c r="C20" s="367" t="s">
        <v>363</v>
      </c>
      <c r="D20" s="368" t="s">
        <v>368</v>
      </c>
      <c r="E20" s="45" t="s">
        <v>368</v>
      </c>
      <c r="F20" s="368" t="s">
        <v>341</v>
      </c>
      <c r="G20" s="369">
        <v>0.51428688979860526</v>
      </c>
      <c r="H20" s="370">
        <v>9800000</v>
      </c>
      <c r="I20" s="371">
        <v>9800000</v>
      </c>
      <c r="J20" s="371">
        <v>0</v>
      </c>
      <c r="K20" s="372" t="s">
        <v>346</v>
      </c>
      <c r="L20" s="373">
        <v>4.1999999999999997E-3</v>
      </c>
      <c r="M20" s="183" t="s">
        <v>348</v>
      </c>
      <c r="N20" s="368" t="s">
        <v>348</v>
      </c>
      <c r="O20" s="183" t="s">
        <v>348</v>
      </c>
      <c r="P20" s="368" t="s">
        <v>348</v>
      </c>
      <c r="Q20" s="252">
        <v>40544</v>
      </c>
      <c r="R20" s="80">
        <v>44013</v>
      </c>
      <c r="S20" s="368" t="s">
        <v>397</v>
      </c>
    </row>
    <row r="21" spans="2:19">
      <c r="B21" s="364" t="s">
        <v>287</v>
      </c>
      <c r="C21" s="367" t="s">
        <v>364</v>
      </c>
      <c r="D21" s="368" t="s">
        <v>368</v>
      </c>
      <c r="E21" s="45" t="s">
        <v>368</v>
      </c>
      <c r="F21" s="368" t="s">
        <v>343</v>
      </c>
      <c r="G21" s="369">
        <v>0.68397113641804308</v>
      </c>
      <c r="H21" s="370">
        <v>21900000</v>
      </c>
      <c r="I21" s="371">
        <v>21900000</v>
      </c>
      <c r="J21" s="371">
        <v>0</v>
      </c>
      <c r="K21" s="372" t="s">
        <v>347</v>
      </c>
      <c r="L21" s="373">
        <v>4.1999999999999997E-3</v>
      </c>
      <c r="M21" s="183" t="s">
        <v>348</v>
      </c>
      <c r="N21" s="368" t="s">
        <v>348</v>
      </c>
      <c r="O21" s="183" t="s">
        <v>348</v>
      </c>
      <c r="P21" s="368" t="s">
        <v>348</v>
      </c>
      <c r="Q21" s="252">
        <v>40544</v>
      </c>
      <c r="R21" s="80">
        <v>44013</v>
      </c>
      <c r="S21" s="368" t="s">
        <v>397</v>
      </c>
    </row>
    <row r="22" spans="2:19">
      <c r="B22" s="364" t="s">
        <v>288</v>
      </c>
      <c r="C22" s="367" t="s">
        <v>365</v>
      </c>
      <c r="D22" s="368" t="s">
        <v>368</v>
      </c>
      <c r="E22" s="45" t="s">
        <v>368</v>
      </c>
      <c r="F22" s="368" t="s">
        <v>342</v>
      </c>
      <c r="G22" s="369" t="s">
        <v>348</v>
      </c>
      <c r="H22" s="370">
        <v>5000000</v>
      </c>
      <c r="I22" s="371">
        <v>5000000</v>
      </c>
      <c r="J22" s="371">
        <v>0</v>
      </c>
      <c r="K22" s="372" t="s">
        <v>345</v>
      </c>
      <c r="L22" s="373">
        <v>4.1999999999999997E-3</v>
      </c>
      <c r="M22" s="183" t="s">
        <v>348</v>
      </c>
      <c r="N22" s="368" t="s">
        <v>348</v>
      </c>
      <c r="O22" s="183" t="s">
        <v>348</v>
      </c>
      <c r="P22" s="368" t="s">
        <v>348</v>
      </c>
      <c r="Q22" s="252">
        <v>40544</v>
      </c>
      <c r="R22" s="80">
        <v>44013</v>
      </c>
      <c r="S22" s="368" t="s">
        <v>397</v>
      </c>
    </row>
    <row r="23" spans="2:19">
      <c r="B23" s="364" t="s">
        <v>291</v>
      </c>
      <c r="C23" s="367" t="s">
        <v>336</v>
      </c>
      <c r="D23" s="368" t="s">
        <v>340</v>
      </c>
      <c r="E23" s="368" t="s">
        <v>340</v>
      </c>
      <c r="F23" s="368" t="s">
        <v>341</v>
      </c>
      <c r="G23" s="369">
        <v>0.51445621977569711</v>
      </c>
      <c r="H23" s="370">
        <v>1600000000</v>
      </c>
      <c r="I23" s="371">
        <v>1600000000</v>
      </c>
      <c r="J23" s="371">
        <v>0</v>
      </c>
      <c r="K23" s="372" t="s">
        <v>346</v>
      </c>
      <c r="L23" s="373">
        <v>8.0000000000000004E-4</v>
      </c>
      <c r="M23" s="183" t="s">
        <v>348</v>
      </c>
      <c r="N23" s="368" t="s">
        <v>348</v>
      </c>
      <c r="O23" s="183" t="s">
        <v>348</v>
      </c>
      <c r="P23" s="368" t="s">
        <v>348</v>
      </c>
      <c r="Q23" s="374">
        <v>40634</v>
      </c>
      <c r="R23" s="80">
        <v>51318</v>
      </c>
      <c r="S23" s="368" t="s">
        <v>397</v>
      </c>
    </row>
    <row r="24" spans="2:19">
      <c r="B24" s="364" t="s">
        <v>292</v>
      </c>
      <c r="C24" s="367" t="s">
        <v>337</v>
      </c>
      <c r="D24" s="368" t="s">
        <v>340</v>
      </c>
      <c r="E24" s="368" t="s">
        <v>340</v>
      </c>
      <c r="F24" s="368" t="s">
        <v>343</v>
      </c>
      <c r="G24" s="369">
        <v>0.68399920656092039</v>
      </c>
      <c r="H24" s="370">
        <v>1500000000</v>
      </c>
      <c r="I24" s="371">
        <v>1500000000</v>
      </c>
      <c r="J24" s="371">
        <v>0</v>
      </c>
      <c r="K24" s="372" t="s">
        <v>347</v>
      </c>
      <c r="L24" s="373">
        <v>1E-3</v>
      </c>
      <c r="M24" s="183" t="s">
        <v>348</v>
      </c>
      <c r="N24" s="368" t="s">
        <v>348</v>
      </c>
      <c r="O24" s="183" t="s">
        <v>348</v>
      </c>
      <c r="P24" s="368" t="s">
        <v>348</v>
      </c>
      <c r="Q24" s="374">
        <v>40634</v>
      </c>
      <c r="R24" s="80">
        <v>51318</v>
      </c>
      <c r="S24" s="368" t="s">
        <v>397</v>
      </c>
    </row>
    <row r="25" spans="2:19">
      <c r="B25" s="364" t="s">
        <v>293</v>
      </c>
      <c r="C25" s="367" t="s">
        <v>338</v>
      </c>
      <c r="D25" s="368" t="s">
        <v>340</v>
      </c>
      <c r="E25" s="368" t="s">
        <v>340</v>
      </c>
      <c r="F25" s="368" t="s">
        <v>342</v>
      </c>
      <c r="G25" s="369" t="s">
        <v>348</v>
      </c>
      <c r="H25" s="370">
        <v>800000000</v>
      </c>
      <c r="I25" s="371">
        <v>800000000</v>
      </c>
      <c r="J25" s="371">
        <v>0</v>
      </c>
      <c r="K25" s="372" t="s">
        <v>345</v>
      </c>
      <c r="L25" s="373">
        <v>1E-3</v>
      </c>
      <c r="M25" s="183" t="s">
        <v>348</v>
      </c>
      <c r="N25" s="368" t="s">
        <v>348</v>
      </c>
      <c r="O25" s="183" t="s">
        <v>348</v>
      </c>
      <c r="P25" s="368" t="s">
        <v>348</v>
      </c>
      <c r="Q25" s="374">
        <v>40634</v>
      </c>
      <c r="R25" s="80">
        <v>51318</v>
      </c>
      <c r="S25" s="368" t="s">
        <v>397</v>
      </c>
    </row>
    <row r="26" spans="2:19">
      <c r="B26" s="364" t="s">
        <v>294</v>
      </c>
      <c r="C26" s="367" t="s">
        <v>352</v>
      </c>
      <c r="D26" s="368" t="s">
        <v>354</v>
      </c>
      <c r="E26" s="368" t="s">
        <v>354</v>
      </c>
      <c r="F26" s="368" t="s">
        <v>343</v>
      </c>
      <c r="G26" s="369">
        <v>0.68398517120148827</v>
      </c>
      <c r="H26" s="370">
        <v>46700000</v>
      </c>
      <c r="I26" s="371">
        <v>46700000</v>
      </c>
      <c r="J26" s="371">
        <v>0</v>
      </c>
      <c r="K26" s="372" t="s">
        <v>347</v>
      </c>
      <c r="L26" s="373">
        <v>1.4E-3</v>
      </c>
      <c r="M26" s="183" t="s">
        <v>348</v>
      </c>
      <c r="N26" s="368" t="s">
        <v>348</v>
      </c>
      <c r="O26" s="183" t="s">
        <v>348</v>
      </c>
      <c r="P26" s="368" t="s">
        <v>348</v>
      </c>
      <c r="Q26" s="252">
        <v>40544</v>
      </c>
      <c r="R26" s="80">
        <v>51318</v>
      </c>
      <c r="S26" s="368" t="s">
        <v>397</v>
      </c>
    </row>
    <row r="27" spans="2:19">
      <c r="B27" s="364" t="s">
        <v>295</v>
      </c>
      <c r="C27" s="367" t="s">
        <v>353</v>
      </c>
      <c r="D27" s="368" t="s">
        <v>354</v>
      </c>
      <c r="E27" s="368" t="s">
        <v>354</v>
      </c>
      <c r="F27" s="368" t="s">
        <v>342</v>
      </c>
      <c r="G27" s="369" t="s">
        <v>348</v>
      </c>
      <c r="H27" s="370">
        <v>48000000</v>
      </c>
      <c r="I27" s="371">
        <v>48000000</v>
      </c>
      <c r="J27" s="371">
        <v>0</v>
      </c>
      <c r="K27" s="372" t="s">
        <v>345</v>
      </c>
      <c r="L27" s="373">
        <v>1.4E-3</v>
      </c>
      <c r="M27" s="183" t="s">
        <v>348</v>
      </c>
      <c r="N27" s="368" t="s">
        <v>348</v>
      </c>
      <c r="O27" s="183" t="s">
        <v>348</v>
      </c>
      <c r="P27" s="368" t="s">
        <v>348</v>
      </c>
      <c r="Q27" s="252">
        <v>40544</v>
      </c>
      <c r="R27" s="80">
        <v>51318</v>
      </c>
      <c r="S27" s="368" t="s">
        <v>397</v>
      </c>
    </row>
    <row r="28" spans="2:19">
      <c r="B28" s="364" t="s">
        <v>296</v>
      </c>
      <c r="C28" s="367" t="s">
        <v>357</v>
      </c>
      <c r="D28" s="368" t="s">
        <v>359</v>
      </c>
      <c r="E28" s="368" t="s">
        <v>359</v>
      </c>
      <c r="F28" s="368" t="s">
        <v>343</v>
      </c>
      <c r="G28" s="369">
        <v>0.68399920656092039</v>
      </c>
      <c r="H28" s="370">
        <v>28000000</v>
      </c>
      <c r="I28" s="371">
        <v>28000000</v>
      </c>
      <c r="J28" s="371">
        <v>0</v>
      </c>
      <c r="K28" s="372" t="s">
        <v>347</v>
      </c>
      <c r="L28" s="373">
        <v>2.2000000000000001E-3</v>
      </c>
      <c r="M28" s="183" t="s">
        <v>348</v>
      </c>
      <c r="N28" s="368" t="s">
        <v>348</v>
      </c>
      <c r="O28" s="183" t="s">
        <v>348</v>
      </c>
      <c r="P28" s="368" t="s">
        <v>348</v>
      </c>
      <c r="Q28" s="252">
        <v>40544</v>
      </c>
      <c r="R28" s="80">
        <v>51318</v>
      </c>
      <c r="S28" s="368" t="s">
        <v>397</v>
      </c>
    </row>
    <row r="29" spans="2:19">
      <c r="B29" s="364" t="s">
        <v>297</v>
      </c>
      <c r="C29" s="365" t="s">
        <v>358</v>
      </c>
      <c r="D29" s="366" t="s">
        <v>359</v>
      </c>
      <c r="E29" s="366" t="s">
        <v>359</v>
      </c>
      <c r="F29" s="366" t="s">
        <v>342</v>
      </c>
      <c r="G29" s="375" t="s">
        <v>348</v>
      </c>
      <c r="H29" s="376">
        <v>28800000</v>
      </c>
      <c r="I29" s="377">
        <v>28800000</v>
      </c>
      <c r="J29" s="377">
        <v>0</v>
      </c>
      <c r="K29" s="378" t="s">
        <v>345</v>
      </c>
      <c r="L29" s="379">
        <v>2.2000000000000001E-3</v>
      </c>
      <c r="M29" s="183" t="s">
        <v>348</v>
      </c>
      <c r="N29" s="366" t="s">
        <v>348</v>
      </c>
      <c r="O29" s="183" t="s">
        <v>348</v>
      </c>
      <c r="P29" s="366" t="s">
        <v>348</v>
      </c>
      <c r="Q29" s="252">
        <v>40544</v>
      </c>
      <c r="R29" s="80">
        <v>51318</v>
      </c>
      <c r="S29" s="366" t="s">
        <v>397</v>
      </c>
    </row>
    <row r="30" spans="2:19">
      <c r="B30" s="364" t="s">
        <v>298</v>
      </c>
      <c r="C30" s="365" t="s">
        <v>366</v>
      </c>
      <c r="D30" s="366" t="s">
        <v>368</v>
      </c>
      <c r="E30" s="45" t="s">
        <v>368</v>
      </c>
      <c r="F30" s="366" t="s">
        <v>343</v>
      </c>
      <c r="G30" s="375">
        <v>0.6839945280437757</v>
      </c>
      <c r="H30" s="376">
        <v>86900000</v>
      </c>
      <c r="I30" s="377">
        <v>86900000</v>
      </c>
      <c r="J30" s="377">
        <v>0</v>
      </c>
      <c r="K30" s="378" t="s">
        <v>347</v>
      </c>
      <c r="L30" s="379">
        <v>4.1999999999999997E-3</v>
      </c>
      <c r="M30" s="183" t="s">
        <v>348</v>
      </c>
      <c r="N30" s="366" t="s">
        <v>348</v>
      </c>
      <c r="O30" s="183" t="s">
        <v>348</v>
      </c>
      <c r="P30" s="366" t="s">
        <v>348</v>
      </c>
      <c r="Q30" s="252">
        <v>40544</v>
      </c>
      <c r="R30" s="80">
        <v>44013</v>
      </c>
      <c r="S30" s="366" t="s">
        <v>397</v>
      </c>
    </row>
    <row r="31" spans="2:19">
      <c r="B31" s="364" t="s">
        <v>299</v>
      </c>
      <c r="C31" s="365" t="s">
        <v>367</v>
      </c>
      <c r="D31" s="366" t="s">
        <v>368</v>
      </c>
      <c r="E31" s="45" t="s">
        <v>368</v>
      </c>
      <c r="F31" s="366" t="s">
        <v>342</v>
      </c>
      <c r="G31" s="375" t="s">
        <v>348</v>
      </c>
      <c r="H31" s="376">
        <v>25500000</v>
      </c>
      <c r="I31" s="377">
        <v>25500000</v>
      </c>
      <c r="J31" s="377">
        <v>0</v>
      </c>
      <c r="K31" s="378" t="s">
        <v>347</v>
      </c>
      <c r="L31" s="379">
        <v>4.1999999999999997E-3</v>
      </c>
      <c r="M31" s="183" t="s">
        <v>348</v>
      </c>
      <c r="N31" s="366" t="s">
        <v>348</v>
      </c>
      <c r="O31" s="183" t="s">
        <v>348</v>
      </c>
      <c r="P31" s="366" t="s">
        <v>348</v>
      </c>
      <c r="Q31" s="252">
        <v>40544</v>
      </c>
      <c r="R31" s="80">
        <v>44013</v>
      </c>
      <c r="S31" s="366" t="s">
        <v>397</v>
      </c>
    </row>
    <row r="32" spans="2:19" ht="12.75" thickBot="1">
      <c r="B32" s="380" t="s">
        <v>300</v>
      </c>
      <c r="C32" s="381" t="s">
        <v>339</v>
      </c>
      <c r="D32" s="382" t="s">
        <v>340</v>
      </c>
      <c r="E32" s="382" t="s">
        <v>340</v>
      </c>
      <c r="F32" s="382" t="s">
        <v>341</v>
      </c>
      <c r="G32" s="383">
        <v>0.51480051480051481</v>
      </c>
      <c r="H32" s="384">
        <v>1000000000</v>
      </c>
      <c r="I32" s="385">
        <v>1000000000</v>
      </c>
      <c r="J32" s="385">
        <v>0</v>
      </c>
      <c r="K32" s="386" t="s">
        <v>346</v>
      </c>
      <c r="L32" s="387">
        <v>1E-3</v>
      </c>
      <c r="M32" s="494" t="s">
        <v>348</v>
      </c>
      <c r="N32" s="388" t="s">
        <v>348</v>
      </c>
      <c r="O32" s="388" t="s">
        <v>348</v>
      </c>
      <c r="P32" s="522" t="s">
        <v>348</v>
      </c>
      <c r="Q32" s="389">
        <v>41183</v>
      </c>
      <c r="R32" s="271">
        <v>47665</v>
      </c>
      <c r="S32" s="382" t="s">
        <v>402</v>
      </c>
    </row>
    <row r="33" spans="2:19">
      <c r="B33" s="390"/>
      <c r="J33" s="262"/>
      <c r="K33" s="247"/>
    </row>
    <row r="34" spans="2:19">
      <c r="J34" s="263"/>
      <c r="K34" s="248"/>
    </row>
    <row r="35" spans="2:19">
      <c r="K35" s="248"/>
    </row>
    <row r="36" spans="2:19">
      <c r="B36" s="352" t="s">
        <v>102</v>
      </c>
      <c r="C36" s="238">
        <v>39253</v>
      </c>
      <c r="D36" s="238"/>
      <c r="E36" s="240"/>
      <c r="F36" s="253"/>
      <c r="G36" s="240"/>
      <c r="H36" s="242"/>
      <c r="I36" s="729" t="s">
        <v>265</v>
      </c>
      <c r="J36" s="729"/>
      <c r="K36" s="157"/>
      <c r="L36" s="82"/>
      <c r="M36" s="240"/>
      <c r="N36" s="240"/>
      <c r="O36" s="240"/>
      <c r="P36" s="240"/>
      <c r="Q36" s="157"/>
      <c r="R36" s="268"/>
      <c r="S36" s="240"/>
    </row>
    <row r="37" spans="2:19" ht="12.75" thickBot="1">
      <c r="B37" s="353"/>
      <c r="C37" s="354"/>
      <c r="D37" s="354"/>
      <c r="E37" s="353"/>
      <c r="F37" s="254"/>
      <c r="G37" s="353"/>
      <c r="H37" s="355"/>
      <c r="I37" s="356"/>
      <c r="J37" s="356"/>
      <c r="K37" s="357"/>
      <c r="L37" s="358"/>
      <c r="M37" s="353"/>
      <c r="N37" s="353"/>
      <c r="O37" s="353"/>
      <c r="P37" s="353"/>
      <c r="Q37" s="357"/>
      <c r="R37" s="359"/>
      <c r="S37" s="353"/>
    </row>
    <row r="38" spans="2:19" ht="54" customHeight="1" thickBot="1">
      <c r="B38" s="360" t="s">
        <v>266</v>
      </c>
      <c r="C38" s="360" t="s">
        <v>103</v>
      </c>
      <c r="D38" s="294" t="s">
        <v>414</v>
      </c>
      <c r="E38" s="294" t="s">
        <v>415</v>
      </c>
      <c r="F38" s="360" t="s">
        <v>104</v>
      </c>
      <c r="G38" s="360" t="s">
        <v>105</v>
      </c>
      <c r="H38" s="361" t="s">
        <v>106</v>
      </c>
      <c r="I38" s="391" t="s">
        <v>107</v>
      </c>
      <c r="J38" s="391" t="s">
        <v>108</v>
      </c>
      <c r="K38" s="392" t="s">
        <v>109</v>
      </c>
      <c r="L38" s="362" t="s">
        <v>110</v>
      </c>
      <c r="M38" s="360" t="s">
        <v>111</v>
      </c>
      <c r="N38" s="360" t="s">
        <v>112</v>
      </c>
      <c r="O38" s="360" t="s">
        <v>113</v>
      </c>
      <c r="P38" s="360" t="s">
        <v>114</v>
      </c>
      <c r="Q38" s="392" t="s">
        <v>115</v>
      </c>
      <c r="R38" s="363" t="s">
        <v>116</v>
      </c>
      <c r="S38" s="360" t="s">
        <v>150</v>
      </c>
    </row>
    <row r="39" spans="2:19">
      <c r="B39" s="230"/>
      <c r="C39" s="47"/>
      <c r="D39" s="47"/>
      <c r="E39" s="44"/>
      <c r="F39" s="44"/>
      <c r="G39" s="44"/>
      <c r="H39" s="243"/>
      <c r="I39" s="243"/>
      <c r="J39" s="243"/>
      <c r="K39" s="148"/>
      <c r="L39" s="265"/>
      <c r="M39" s="152"/>
      <c r="N39" s="152"/>
      <c r="O39" s="152"/>
      <c r="P39" s="153"/>
      <c r="Q39" s="251"/>
      <c r="R39" s="155"/>
      <c r="S39" s="228"/>
    </row>
    <row r="40" spans="2:19">
      <c r="B40" s="368" t="s">
        <v>276</v>
      </c>
      <c r="C40" s="46" t="s">
        <v>369</v>
      </c>
      <c r="D40" s="45" t="s">
        <v>340</v>
      </c>
      <c r="E40" s="45" t="s">
        <v>340</v>
      </c>
      <c r="F40" s="45" t="s">
        <v>341</v>
      </c>
      <c r="G40" s="336">
        <v>0.50200803212851408</v>
      </c>
      <c r="H40" s="244">
        <v>1225000000</v>
      </c>
      <c r="I40" s="244">
        <v>1225000000</v>
      </c>
      <c r="J40" s="244">
        <v>0</v>
      </c>
      <c r="K40" s="169" t="s">
        <v>344</v>
      </c>
      <c r="L40" s="199">
        <v>2.9999999999999997E-4</v>
      </c>
      <c r="M40" s="171" t="s">
        <v>348</v>
      </c>
      <c r="N40" s="171" t="s">
        <v>348</v>
      </c>
      <c r="O40" s="171" t="s">
        <v>348</v>
      </c>
      <c r="P40" s="171" t="s">
        <v>348</v>
      </c>
      <c r="Q40" s="252">
        <v>40817</v>
      </c>
      <c r="R40" s="80">
        <v>44378</v>
      </c>
      <c r="S40" s="229" t="s">
        <v>398</v>
      </c>
    </row>
    <row r="41" spans="2:19">
      <c r="B41" s="368" t="s">
        <v>277</v>
      </c>
      <c r="C41" s="46" t="s">
        <v>370</v>
      </c>
      <c r="D41" s="45" t="s">
        <v>340</v>
      </c>
      <c r="E41" s="45" t="s">
        <v>340</v>
      </c>
      <c r="F41" s="45" t="s">
        <v>343</v>
      </c>
      <c r="G41" s="336">
        <v>0.67934782608695654</v>
      </c>
      <c r="H41" s="244">
        <v>1200000000</v>
      </c>
      <c r="I41" s="244">
        <v>1200000000</v>
      </c>
      <c r="J41" s="244">
        <v>0</v>
      </c>
      <c r="K41" s="169" t="s">
        <v>347</v>
      </c>
      <c r="L41" s="199">
        <v>4.0000000000000002E-4</v>
      </c>
      <c r="M41" s="171" t="s">
        <v>348</v>
      </c>
      <c r="N41" s="171" t="s">
        <v>348</v>
      </c>
      <c r="O41" s="171" t="s">
        <v>348</v>
      </c>
      <c r="P41" s="171" t="s">
        <v>348</v>
      </c>
      <c r="Q41" s="252">
        <v>40817</v>
      </c>
      <c r="R41" s="80">
        <v>44378</v>
      </c>
      <c r="S41" s="229" t="s">
        <v>398</v>
      </c>
    </row>
    <row r="42" spans="2:19">
      <c r="B42" s="368" t="s">
        <v>301</v>
      </c>
      <c r="C42" s="46" t="s">
        <v>378</v>
      </c>
      <c r="D42" s="45" t="s">
        <v>354</v>
      </c>
      <c r="E42" s="45" t="s">
        <v>354</v>
      </c>
      <c r="F42" s="45" t="s">
        <v>341</v>
      </c>
      <c r="G42" s="336">
        <v>0.50200803212851408</v>
      </c>
      <c r="H42" s="244">
        <v>82000000</v>
      </c>
      <c r="I42" s="244">
        <v>82000000</v>
      </c>
      <c r="J42" s="244">
        <v>0</v>
      </c>
      <c r="K42" s="169" t="s">
        <v>389</v>
      </c>
      <c r="L42" s="199">
        <v>6.9999999999999999E-4</v>
      </c>
      <c r="M42" s="171" t="s">
        <v>348</v>
      </c>
      <c r="N42" s="171" t="s">
        <v>348</v>
      </c>
      <c r="O42" s="171" t="s">
        <v>348</v>
      </c>
      <c r="P42" s="171" t="s">
        <v>348</v>
      </c>
      <c r="Q42" s="252">
        <v>40817</v>
      </c>
      <c r="R42" s="80">
        <v>51318</v>
      </c>
      <c r="S42" s="229" t="s">
        <v>397</v>
      </c>
    </row>
    <row r="43" spans="2:19">
      <c r="B43" s="368" t="s">
        <v>302</v>
      </c>
      <c r="C43" s="46" t="s">
        <v>385</v>
      </c>
      <c r="D43" s="45" t="s">
        <v>368</v>
      </c>
      <c r="E43" s="45" t="s">
        <v>368</v>
      </c>
      <c r="F43" s="45" t="s">
        <v>341</v>
      </c>
      <c r="G43" s="336">
        <v>0.50200803212851408</v>
      </c>
      <c r="H43" s="244">
        <v>128400000</v>
      </c>
      <c r="I43" s="244">
        <v>128400000</v>
      </c>
      <c r="J43" s="244">
        <v>0</v>
      </c>
      <c r="K43" s="169" t="s">
        <v>389</v>
      </c>
      <c r="L43" s="199">
        <v>2.3E-3</v>
      </c>
      <c r="M43" s="171" t="s">
        <v>348</v>
      </c>
      <c r="N43" s="171" t="s">
        <v>348</v>
      </c>
      <c r="O43" s="171" t="s">
        <v>348</v>
      </c>
      <c r="P43" s="171" t="s">
        <v>348</v>
      </c>
      <c r="Q43" s="252">
        <v>40817</v>
      </c>
      <c r="R43" s="80">
        <v>51318</v>
      </c>
      <c r="S43" s="229" t="s">
        <v>397</v>
      </c>
    </row>
    <row r="44" spans="2:19">
      <c r="B44" s="368" t="s">
        <v>284</v>
      </c>
      <c r="C44" s="46" t="s">
        <v>371</v>
      </c>
      <c r="D44" s="45" t="s">
        <v>340</v>
      </c>
      <c r="E44" s="45" t="s">
        <v>340</v>
      </c>
      <c r="F44" s="45" t="s">
        <v>376</v>
      </c>
      <c r="G44" s="336">
        <v>0.47236655644780351</v>
      </c>
      <c r="H44" s="244">
        <v>600000000</v>
      </c>
      <c r="I44" s="244">
        <v>600000000</v>
      </c>
      <c r="J44" s="244">
        <v>0</v>
      </c>
      <c r="K44" s="169" t="s">
        <v>377</v>
      </c>
      <c r="L44" s="199">
        <v>8.0000000000000004E-4</v>
      </c>
      <c r="M44" s="171" t="s">
        <v>348</v>
      </c>
      <c r="N44" s="171" t="s">
        <v>348</v>
      </c>
      <c r="O44" s="171" t="s">
        <v>348</v>
      </c>
      <c r="P44" s="171" t="s">
        <v>348</v>
      </c>
      <c r="Q44" s="252">
        <v>40817</v>
      </c>
      <c r="R44" s="80">
        <v>44013</v>
      </c>
      <c r="S44" s="229" t="s">
        <v>402</v>
      </c>
    </row>
    <row r="45" spans="2:19">
      <c r="B45" s="368" t="s">
        <v>303</v>
      </c>
      <c r="C45" s="46" t="s">
        <v>565</v>
      </c>
      <c r="D45" s="45" t="s">
        <v>340</v>
      </c>
      <c r="E45" s="45" t="s">
        <v>340</v>
      </c>
      <c r="F45" s="45" t="s">
        <v>341</v>
      </c>
      <c r="G45" s="336">
        <v>0.50200803212851408</v>
      </c>
      <c r="H45" s="244">
        <v>2750000000</v>
      </c>
      <c r="I45" s="244">
        <v>2750000000</v>
      </c>
      <c r="J45" s="244">
        <v>0</v>
      </c>
      <c r="K45" s="169" t="s">
        <v>346</v>
      </c>
      <c r="L45" s="199">
        <v>5.0000000000000001E-4</v>
      </c>
      <c r="M45" s="171" t="s">
        <v>348</v>
      </c>
      <c r="N45" s="171" t="s">
        <v>348</v>
      </c>
      <c r="O45" s="171" t="s">
        <v>348</v>
      </c>
      <c r="P45" s="171" t="s">
        <v>348</v>
      </c>
      <c r="Q45" s="252">
        <v>40817</v>
      </c>
      <c r="R45" s="80">
        <v>44013</v>
      </c>
      <c r="S45" s="229" t="s">
        <v>402</v>
      </c>
    </row>
    <row r="46" spans="2:19">
      <c r="B46" s="368" t="s">
        <v>304</v>
      </c>
      <c r="C46" s="46" t="s">
        <v>379</v>
      </c>
      <c r="D46" s="45" t="s">
        <v>354</v>
      </c>
      <c r="E46" s="45" t="s">
        <v>354</v>
      </c>
      <c r="F46" s="45" t="s">
        <v>341</v>
      </c>
      <c r="G46" s="336">
        <v>0.50200803212851408</v>
      </c>
      <c r="H46" s="244">
        <v>25000000</v>
      </c>
      <c r="I46" s="244">
        <v>25000000</v>
      </c>
      <c r="J46" s="244">
        <v>0</v>
      </c>
      <c r="K46" s="169" t="s">
        <v>389</v>
      </c>
      <c r="L46" s="199">
        <v>1.1999999999999999E-3</v>
      </c>
      <c r="M46" s="171" t="s">
        <v>348</v>
      </c>
      <c r="N46" s="171" t="s">
        <v>348</v>
      </c>
      <c r="O46" s="171" t="s">
        <v>348</v>
      </c>
      <c r="P46" s="171" t="s">
        <v>348</v>
      </c>
      <c r="Q46" s="252">
        <v>40817</v>
      </c>
      <c r="R46" s="80">
        <v>44013</v>
      </c>
      <c r="S46" s="229" t="s">
        <v>397</v>
      </c>
    </row>
    <row r="47" spans="2:19">
      <c r="B47" s="368" t="s">
        <v>285</v>
      </c>
      <c r="C47" s="365" t="s">
        <v>380</v>
      </c>
      <c r="D47" s="366" t="s">
        <v>354</v>
      </c>
      <c r="E47" s="45" t="s">
        <v>354</v>
      </c>
      <c r="F47" s="45" t="s">
        <v>343</v>
      </c>
      <c r="G47" s="336">
        <v>0.87168758716875872</v>
      </c>
      <c r="H47" s="256">
        <v>95000000</v>
      </c>
      <c r="I47" s="260">
        <v>95000000</v>
      </c>
      <c r="J47" s="260">
        <v>0</v>
      </c>
      <c r="K47" s="169" t="s">
        <v>347</v>
      </c>
      <c r="L47" s="255">
        <v>1.2999999999999999E-3</v>
      </c>
      <c r="M47" s="171" t="s">
        <v>348</v>
      </c>
      <c r="N47" s="171" t="s">
        <v>348</v>
      </c>
      <c r="O47" s="171" t="s">
        <v>348</v>
      </c>
      <c r="P47" s="171" t="s">
        <v>348</v>
      </c>
      <c r="Q47" s="252">
        <v>40817</v>
      </c>
      <c r="R47" s="80">
        <v>44013</v>
      </c>
      <c r="S47" s="45" t="s">
        <v>397</v>
      </c>
    </row>
    <row r="48" spans="2:19">
      <c r="B48" s="368" t="s">
        <v>305</v>
      </c>
      <c r="C48" s="367" t="s">
        <v>381</v>
      </c>
      <c r="D48" s="368" t="s">
        <v>354</v>
      </c>
      <c r="E48" s="45" t="s">
        <v>354</v>
      </c>
      <c r="F48" s="368" t="s">
        <v>342</v>
      </c>
      <c r="G48" s="369" t="s">
        <v>348</v>
      </c>
      <c r="H48" s="370">
        <v>50000000</v>
      </c>
      <c r="I48" s="371">
        <v>50000000</v>
      </c>
      <c r="J48" s="371">
        <v>0</v>
      </c>
      <c r="K48" s="372" t="s">
        <v>345</v>
      </c>
      <c r="L48" s="373">
        <v>1.4E-3</v>
      </c>
      <c r="M48" s="171" t="s">
        <v>348</v>
      </c>
      <c r="N48" s="171" t="s">
        <v>348</v>
      </c>
      <c r="O48" s="171" t="s">
        <v>348</v>
      </c>
      <c r="P48" s="171" t="s">
        <v>348</v>
      </c>
      <c r="Q48" s="252">
        <v>40817</v>
      </c>
      <c r="R48" s="80">
        <v>44013</v>
      </c>
      <c r="S48" s="368" t="s">
        <v>397</v>
      </c>
    </row>
    <row r="49" spans="2:19">
      <c r="B49" s="368" t="s">
        <v>306</v>
      </c>
      <c r="C49" s="367" t="s">
        <v>382</v>
      </c>
      <c r="D49" s="368" t="s">
        <v>359</v>
      </c>
      <c r="E49" s="368" t="s">
        <v>359</v>
      </c>
      <c r="F49" s="368" t="s">
        <v>341</v>
      </c>
      <c r="G49" s="369">
        <v>0.50200803212851408</v>
      </c>
      <c r="H49" s="370">
        <v>10000000</v>
      </c>
      <c r="I49" s="371">
        <v>10000000</v>
      </c>
      <c r="J49" s="371">
        <v>0</v>
      </c>
      <c r="K49" s="372" t="s">
        <v>389</v>
      </c>
      <c r="L49" s="373">
        <v>2.2000000000000001E-3</v>
      </c>
      <c r="M49" s="171" t="s">
        <v>348</v>
      </c>
      <c r="N49" s="171" t="s">
        <v>348</v>
      </c>
      <c r="O49" s="171" t="s">
        <v>348</v>
      </c>
      <c r="P49" s="171" t="s">
        <v>348</v>
      </c>
      <c r="Q49" s="252">
        <v>40817</v>
      </c>
      <c r="R49" s="80">
        <v>44013</v>
      </c>
      <c r="S49" s="368" t="s">
        <v>397</v>
      </c>
    </row>
    <row r="50" spans="2:19">
      <c r="B50" s="368" t="s">
        <v>289</v>
      </c>
      <c r="C50" s="367" t="s">
        <v>383</v>
      </c>
      <c r="D50" s="368" t="s">
        <v>359</v>
      </c>
      <c r="E50" s="368" t="s">
        <v>359</v>
      </c>
      <c r="F50" s="368" t="s">
        <v>343</v>
      </c>
      <c r="G50" s="369">
        <v>0.67934782608695654</v>
      </c>
      <c r="H50" s="370">
        <v>20000000</v>
      </c>
      <c r="I50" s="371">
        <v>20000000</v>
      </c>
      <c r="J50" s="371">
        <v>0</v>
      </c>
      <c r="K50" s="372" t="s">
        <v>347</v>
      </c>
      <c r="L50" s="373">
        <v>2.2000000000000001E-3</v>
      </c>
      <c r="M50" s="171" t="s">
        <v>348</v>
      </c>
      <c r="N50" s="171" t="s">
        <v>348</v>
      </c>
      <c r="O50" s="171" t="s">
        <v>348</v>
      </c>
      <c r="P50" s="171" t="s">
        <v>348</v>
      </c>
      <c r="Q50" s="252">
        <v>40817</v>
      </c>
      <c r="R50" s="80">
        <v>44013</v>
      </c>
      <c r="S50" s="368" t="s">
        <v>397</v>
      </c>
    </row>
    <row r="51" spans="2:19">
      <c r="B51" s="368" t="s">
        <v>290</v>
      </c>
      <c r="C51" s="367" t="s">
        <v>384</v>
      </c>
      <c r="D51" s="368" t="s">
        <v>359</v>
      </c>
      <c r="E51" s="368" t="s">
        <v>359</v>
      </c>
      <c r="F51" s="368" t="s">
        <v>342</v>
      </c>
      <c r="G51" s="369" t="s">
        <v>348</v>
      </c>
      <c r="H51" s="370">
        <v>38000000</v>
      </c>
      <c r="I51" s="371">
        <v>38000000</v>
      </c>
      <c r="J51" s="371">
        <v>0</v>
      </c>
      <c r="K51" s="372" t="s">
        <v>345</v>
      </c>
      <c r="L51" s="373">
        <v>2.3999999999999998E-3</v>
      </c>
      <c r="M51" s="171" t="s">
        <v>348</v>
      </c>
      <c r="N51" s="171" t="s">
        <v>348</v>
      </c>
      <c r="O51" s="171" t="s">
        <v>348</v>
      </c>
      <c r="P51" s="171" t="s">
        <v>348</v>
      </c>
      <c r="Q51" s="252">
        <v>40817</v>
      </c>
      <c r="R51" s="80">
        <v>44013</v>
      </c>
      <c r="S51" s="368" t="s">
        <v>397</v>
      </c>
    </row>
    <row r="52" spans="2:19">
      <c r="B52" s="368" t="s">
        <v>286</v>
      </c>
      <c r="C52" s="367" t="s">
        <v>386</v>
      </c>
      <c r="D52" s="368" t="s">
        <v>368</v>
      </c>
      <c r="E52" s="45" t="s">
        <v>368</v>
      </c>
      <c r="F52" s="368" t="s">
        <v>341</v>
      </c>
      <c r="G52" s="369">
        <v>0.50200803212851408</v>
      </c>
      <c r="H52" s="370">
        <v>34000000</v>
      </c>
      <c r="I52" s="371">
        <v>34000000</v>
      </c>
      <c r="J52" s="371">
        <v>0</v>
      </c>
      <c r="K52" s="372" t="s">
        <v>389</v>
      </c>
      <c r="L52" s="373">
        <v>4.1000000000000003E-3</v>
      </c>
      <c r="M52" s="171" t="s">
        <v>348</v>
      </c>
      <c r="N52" s="171" t="s">
        <v>348</v>
      </c>
      <c r="O52" s="171" t="s">
        <v>348</v>
      </c>
      <c r="P52" s="171" t="s">
        <v>348</v>
      </c>
      <c r="Q52" s="252">
        <v>40817</v>
      </c>
      <c r="R52" s="80">
        <v>44013</v>
      </c>
      <c r="S52" s="368" t="s">
        <v>397</v>
      </c>
    </row>
    <row r="53" spans="2:19">
      <c r="B53" s="368" t="s">
        <v>287</v>
      </c>
      <c r="C53" s="367" t="s">
        <v>387</v>
      </c>
      <c r="D53" s="368" t="s">
        <v>368</v>
      </c>
      <c r="E53" s="45" t="s">
        <v>368</v>
      </c>
      <c r="F53" s="368" t="s">
        <v>343</v>
      </c>
      <c r="G53" s="369">
        <v>0.67934782608695654</v>
      </c>
      <c r="H53" s="370">
        <v>106000000</v>
      </c>
      <c r="I53" s="371">
        <v>106000000</v>
      </c>
      <c r="J53" s="371">
        <v>0</v>
      </c>
      <c r="K53" s="372" t="s">
        <v>347</v>
      </c>
      <c r="L53" s="373">
        <v>4.1000000000000003E-3</v>
      </c>
      <c r="M53" s="171" t="s">
        <v>348</v>
      </c>
      <c r="N53" s="171" t="s">
        <v>348</v>
      </c>
      <c r="O53" s="171" t="s">
        <v>348</v>
      </c>
      <c r="P53" s="171" t="s">
        <v>348</v>
      </c>
      <c r="Q53" s="252">
        <v>40817</v>
      </c>
      <c r="R53" s="80">
        <v>44013</v>
      </c>
      <c r="S53" s="368" t="s">
        <v>397</v>
      </c>
    </row>
    <row r="54" spans="2:19">
      <c r="B54" s="368" t="s">
        <v>288</v>
      </c>
      <c r="C54" s="367" t="s">
        <v>388</v>
      </c>
      <c r="D54" s="368" t="s">
        <v>368</v>
      </c>
      <c r="E54" s="45" t="s">
        <v>368</v>
      </c>
      <c r="F54" s="368" t="s">
        <v>342</v>
      </c>
      <c r="G54" s="369" t="s">
        <v>348</v>
      </c>
      <c r="H54" s="370">
        <v>45000000</v>
      </c>
      <c r="I54" s="371">
        <v>45000000</v>
      </c>
      <c r="J54" s="371">
        <v>0</v>
      </c>
      <c r="K54" s="372" t="s">
        <v>345</v>
      </c>
      <c r="L54" s="373">
        <v>4.3E-3</v>
      </c>
      <c r="M54" s="171" t="s">
        <v>348</v>
      </c>
      <c r="N54" s="171" t="s">
        <v>348</v>
      </c>
      <c r="O54" s="171" t="s">
        <v>348</v>
      </c>
      <c r="P54" s="171" t="s">
        <v>348</v>
      </c>
      <c r="Q54" s="252">
        <v>40817</v>
      </c>
      <c r="R54" s="80">
        <v>44013</v>
      </c>
      <c r="S54" s="368" t="s">
        <v>397</v>
      </c>
    </row>
    <row r="55" spans="2:19">
      <c r="B55" s="368" t="s">
        <v>291</v>
      </c>
      <c r="C55" s="367" t="s">
        <v>372</v>
      </c>
      <c r="D55" s="368" t="s">
        <v>340</v>
      </c>
      <c r="E55" s="45" t="s">
        <v>340</v>
      </c>
      <c r="F55" s="368" t="s">
        <v>341</v>
      </c>
      <c r="G55" s="369">
        <v>0.67934782608695654</v>
      </c>
      <c r="H55" s="370">
        <v>1250000000</v>
      </c>
      <c r="I55" s="371">
        <v>1250000000</v>
      </c>
      <c r="J55" s="371">
        <v>0</v>
      </c>
      <c r="K55" s="372" t="s">
        <v>346</v>
      </c>
      <c r="L55" s="373">
        <v>8.0000000000000004E-4</v>
      </c>
      <c r="M55" s="171" t="s">
        <v>348</v>
      </c>
      <c r="N55" s="171" t="s">
        <v>348</v>
      </c>
      <c r="O55" s="171" t="s">
        <v>348</v>
      </c>
      <c r="P55" s="171" t="s">
        <v>348</v>
      </c>
      <c r="Q55" s="252">
        <v>40817</v>
      </c>
      <c r="R55" s="80">
        <v>44378</v>
      </c>
      <c r="S55" s="368" t="s">
        <v>398</v>
      </c>
    </row>
    <row r="56" spans="2:19">
      <c r="B56" s="368" t="s">
        <v>292</v>
      </c>
      <c r="C56" s="367" t="s">
        <v>373</v>
      </c>
      <c r="D56" s="368" t="s">
        <v>340</v>
      </c>
      <c r="E56" s="45" t="s">
        <v>340</v>
      </c>
      <c r="F56" s="368" t="s">
        <v>343</v>
      </c>
      <c r="G56" s="369">
        <v>0.67934782608695654</v>
      </c>
      <c r="H56" s="370">
        <v>1300000000</v>
      </c>
      <c r="I56" s="371">
        <v>1300000000</v>
      </c>
      <c r="J56" s="371">
        <v>0</v>
      </c>
      <c r="K56" s="372" t="s">
        <v>347</v>
      </c>
      <c r="L56" s="373">
        <v>8.9999999999999998E-4</v>
      </c>
      <c r="M56" s="171" t="s">
        <v>348</v>
      </c>
      <c r="N56" s="171" t="s">
        <v>348</v>
      </c>
      <c r="O56" s="171" t="s">
        <v>348</v>
      </c>
      <c r="P56" s="171" t="s">
        <v>348</v>
      </c>
      <c r="Q56" s="252">
        <v>40817</v>
      </c>
      <c r="R56" s="80">
        <v>44378</v>
      </c>
      <c r="S56" s="368" t="s">
        <v>398</v>
      </c>
    </row>
    <row r="57" spans="2:19">
      <c r="B57" s="368" t="s">
        <v>293</v>
      </c>
      <c r="C57" s="367" t="s">
        <v>374</v>
      </c>
      <c r="D57" s="368" t="s">
        <v>340</v>
      </c>
      <c r="E57" s="45" t="s">
        <v>340</v>
      </c>
      <c r="F57" s="368" t="s">
        <v>342</v>
      </c>
      <c r="G57" s="369" t="s">
        <v>348</v>
      </c>
      <c r="H57" s="370">
        <v>450000000</v>
      </c>
      <c r="I57" s="371">
        <v>450000000</v>
      </c>
      <c r="J57" s="371">
        <v>0</v>
      </c>
      <c r="K57" s="372" t="s">
        <v>345</v>
      </c>
      <c r="L57" s="373">
        <v>8.9999999999999998E-4</v>
      </c>
      <c r="M57" s="171" t="s">
        <v>348</v>
      </c>
      <c r="N57" s="171" t="s">
        <v>348</v>
      </c>
      <c r="O57" s="171" t="s">
        <v>348</v>
      </c>
      <c r="P57" s="171" t="s">
        <v>348</v>
      </c>
      <c r="Q57" s="252">
        <v>40817</v>
      </c>
      <c r="R57" s="80">
        <v>44378</v>
      </c>
      <c r="S57" s="368" t="s">
        <v>398</v>
      </c>
    </row>
    <row r="58" spans="2:19" ht="12.75" thickBot="1">
      <c r="B58" s="393" t="s">
        <v>300</v>
      </c>
      <c r="C58" s="394" t="s">
        <v>375</v>
      </c>
      <c r="D58" s="393" t="s">
        <v>340</v>
      </c>
      <c r="E58" s="270" t="s">
        <v>340</v>
      </c>
      <c r="F58" s="393" t="s">
        <v>341</v>
      </c>
      <c r="G58" s="395">
        <v>0.50200803212851408</v>
      </c>
      <c r="H58" s="396">
        <v>750000000</v>
      </c>
      <c r="I58" s="397">
        <v>750000000</v>
      </c>
      <c r="J58" s="397">
        <v>0</v>
      </c>
      <c r="K58" s="398" t="s">
        <v>346</v>
      </c>
      <c r="L58" s="399">
        <v>1E-3</v>
      </c>
      <c r="M58" s="122" t="s">
        <v>348</v>
      </c>
      <c r="N58" s="122" t="s">
        <v>348</v>
      </c>
      <c r="O58" s="122" t="s">
        <v>348</v>
      </c>
      <c r="P58" s="122" t="s">
        <v>348</v>
      </c>
      <c r="Q58" s="400">
        <v>41091</v>
      </c>
      <c r="R58" s="401">
        <v>44013</v>
      </c>
      <c r="S58" s="402" t="s">
        <v>402</v>
      </c>
    </row>
    <row r="59" spans="2:19">
      <c r="B59" s="390"/>
      <c r="J59" s="263"/>
      <c r="K59" s="24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51" fitToHeight="0" orientation="landscape" r:id="rId1"/>
  <headerFooter scaleWithDoc="0">
    <oddHeader>&amp;C&amp;"-,Regular"&amp;6Holmes Master Trust Investor Report - April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view="pageBreakPreview" topLeftCell="A31" zoomScale="70" zoomScaleNormal="100" zoomScaleSheetLayoutView="70" zoomScalePageLayoutView="30" workbookViewId="0">
      <selection activeCell="P63" sqref="P63"/>
    </sheetView>
  </sheetViews>
  <sheetFormatPr defaultRowHeight="12"/>
  <cols>
    <col min="1" max="1" width="9.140625" style="457"/>
    <col min="2" max="2" width="29.28515625" customWidth="1"/>
    <col min="3" max="3" width="22.7109375" bestFit="1" customWidth="1"/>
    <col min="4" max="4" width="18.7109375" bestFit="1" customWidth="1"/>
    <col min="5" max="5" width="18.7109375" customWidth="1"/>
    <col min="6" max="6" width="17.7109375" bestFit="1" customWidth="1"/>
    <col min="7" max="7" width="17.7109375" style="277" customWidth="1"/>
    <col min="8" max="8" width="19.42578125" customWidth="1"/>
    <col min="9" max="9" width="16.42578125" bestFit="1" customWidth="1"/>
    <col min="10" max="10" width="17.140625" style="245" customWidth="1"/>
    <col min="11" max="11" width="15.140625" bestFit="1" customWidth="1"/>
    <col min="12" max="12" width="15" bestFit="1" customWidth="1"/>
    <col min="13" max="13" width="19.85546875" bestFit="1" customWidth="1"/>
    <col min="14" max="14" width="17.42578125" customWidth="1"/>
    <col min="15" max="15" width="23" bestFit="1" customWidth="1"/>
    <col min="16" max="16" width="15.85546875" customWidth="1"/>
    <col min="17" max="18" width="10.85546875" customWidth="1"/>
    <col min="19" max="19" width="17.5703125" bestFit="1" customWidth="1"/>
  </cols>
  <sheetData>
    <row r="2" spans="2:19" ht="12.75" thickBot="1">
      <c r="B2" s="138" t="s">
        <v>101</v>
      </c>
      <c r="C2" s="42"/>
      <c r="D2" s="42"/>
      <c r="E2" s="139"/>
      <c r="F2" s="78"/>
      <c r="G2" s="273"/>
      <c r="H2" s="78"/>
      <c r="I2" s="78"/>
      <c r="J2" s="241"/>
      <c r="K2" s="78"/>
      <c r="L2" s="78"/>
      <c r="M2" s="78"/>
      <c r="N2" s="78"/>
      <c r="O2" s="78"/>
      <c r="P2" s="78"/>
      <c r="Q2" s="78"/>
      <c r="R2" s="78"/>
      <c r="S2" s="140"/>
    </row>
    <row r="3" spans="2:19">
      <c r="B3" s="141"/>
      <c r="C3" s="69"/>
      <c r="D3" s="69"/>
      <c r="E3" s="142"/>
      <c r="F3" s="4"/>
      <c r="G3" s="274"/>
      <c r="H3" s="4"/>
      <c r="I3" s="4"/>
      <c r="J3" s="242"/>
      <c r="K3" s="4"/>
      <c r="L3" s="4"/>
      <c r="M3" s="4"/>
      <c r="N3" s="4"/>
      <c r="O3" s="4"/>
      <c r="P3" s="4"/>
      <c r="Q3" s="4"/>
      <c r="R3" s="4"/>
      <c r="S3" s="4"/>
    </row>
    <row r="4" spans="2:19">
      <c r="B4" s="352" t="s">
        <v>102</v>
      </c>
      <c r="C4" s="143">
        <v>40494</v>
      </c>
      <c r="D4" s="143"/>
      <c r="E4" s="4"/>
      <c r="F4" s="141"/>
      <c r="G4" s="275"/>
      <c r="H4" s="4"/>
      <c r="I4" s="729" t="s">
        <v>122</v>
      </c>
      <c r="J4" s="729"/>
      <c r="K4" s="4"/>
      <c r="L4" s="4"/>
      <c r="M4" s="4"/>
      <c r="N4" s="4"/>
      <c r="O4" s="4"/>
      <c r="P4" s="4"/>
      <c r="Q4" s="4"/>
      <c r="R4" s="4"/>
      <c r="S4" s="4"/>
    </row>
    <row r="5" spans="2:19" ht="12.75" thickBot="1">
      <c r="B5" s="403"/>
      <c r="C5" s="403"/>
      <c r="D5" s="403"/>
      <c r="E5" s="403"/>
      <c r="F5" s="141"/>
      <c r="G5" s="404"/>
      <c r="H5" s="403"/>
      <c r="I5" s="403"/>
      <c r="J5" s="405"/>
      <c r="K5" s="403"/>
      <c r="L5" s="403"/>
      <c r="M5" s="403"/>
      <c r="N5" s="403"/>
      <c r="O5" s="403"/>
      <c r="P5" s="403"/>
      <c r="Q5" s="403"/>
      <c r="R5" s="403"/>
      <c r="S5" s="403"/>
    </row>
    <row r="6" spans="2:19" ht="54" customHeight="1" thickBot="1">
      <c r="B6" s="294" t="s">
        <v>123</v>
      </c>
      <c r="C6" s="360" t="s">
        <v>103</v>
      </c>
      <c r="D6" s="294" t="s">
        <v>414</v>
      </c>
      <c r="E6" s="294" t="s">
        <v>415</v>
      </c>
      <c r="F6" s="360" t="s">
        <v>104</v>
      </c>
      <c r="G6" s="406" t="s">
        <v>105</v>
      </c>
      <c r="H6" s="360" t="s">
        <v>106</v>
      </c>
      <c r="I6" s="360" t="s">
        <v>107</v>
      </c>
      <c r="J6" s="361" t="s">
        <v>108</v>
      </c>
      <c r="K6" s="360" t="s">
        <v>109</v>
      </c>
      <c r="L6" s="360" t="s">
        <v>110</v>
      </c>
      <c r="M6" s="360" t="s">
        <v>111</v>
      </c>
      <c r="N6" s="360" t="s">
        <v>112</v>
      </c>
      <c r="O6" s="360" t="s">
        <v>113</v>
      </c>
      <c r="P6" s="360" t="s">
        <v>114</v>
      </c>
      <c r="Q6" s="360" t="s">
        <v>115</v>
      </c>
      <c r="R6" s="360" t="s">
        <v>116</v>
      </c>
      <c r="S6" s="360" t="s">
        <v>150</v>
      </c>
    </row>
    <row r="7" spans="2:19">
      <c r="B7" s="144"/>
      <c r="C7" s="44"/>
      <c r="D7" s="44"/>
      <c r="E7" s="44"/>
      <c r="F7" s="44"/>
      <c r="G7" s="276"/>
      <c r="H7" s="146"/>
      <c r="I7" s="147"/>
      <c r="J7" s="243"/>
      <c r="K7" s="149"/>
      <c r="L7" s="407"/>
      <c r="M7" s="408"/>
      <c r="N7" s="408"/>
      <c r="O7" s="152"/>
      <c r="P7" s="409"/>
      <c r="Q7" s="154"/>
      <c r="R7" s="155"/>
      <c r="S7" s="156"/>
    </row>
    <row r="8" spans="2:19">
      <c r="B8" s="410" t="s">
        <v>117</v>
      </c>
      <c r="C8" s="45" t="s">
        <v>390</v>
      </c>
      <c r="D8" s="45" t="s">
        <v>413</v>
      </c>
      <c r="E8" s="45" t="s">
        <v>413</v>
      </c>
      <c r="F8" s="45" t="s">
        <v>341</v>
      </c>
      <c r="G8" s="375">
        <v>1.629</v>
      </c>
      <c r="H8" s="257">
        <v>500000000</v>
      </c>
      <c r="I8" s="411">
        <v>-500000000</v>
      </c>
      <c r="J8" s="244">
        <v>0</v>
      </c>
      <c r="K8" s="198" t="s">
        <v>344</v>
      </c>
      <c r="L8" s="412">
        <v>1.5E-3</v>
      </c>
      <c r="M8" s="171" t="s">
        <v>348</v>
      </c>
      <c r="N8" s="171" t="s">
        <v>348</v>
      </c>
      <c r="O8" s="171" t="s">
        <v>348</v>
      </c>
      <c r="P8" s="171" t="s">
        <v>348</v>
      </c>
      <c r="Q8" s="159" t="s">
        <v>395</v>
      </c>
      <c r="R8" s="80">
        <v>40817</v>
      </c>
      <c r="S8" s="160" t="s">
        <v>402</v>
      </c>
    </row>
    <row r="9" spans="2:19">
      <c r="B9" s="410" t="s">
        <v>118</v>
      </c>
      <c r="C9" s="45" t="s">
        <v>391</v>
      </c>
      <c r="D9" s="45" t="s">
        <v>340</v>
      </c>
      <c r="E9" s="45" t="s">
        <v>340</v>
      </c>
      <c r="F9" s="45" t="s">
        <v>341</v>
      </c>
      <c r="G9" s="375">
        <v>1.6279999999999999</v>
      </c>
      <c r="H9" s="257">
        <v>900000000</v>
      </c>
      <c r="I9" s="411">
        <f>J9-H9</f>
        <v>-346731726.99960005</v>
      </c>
      <c r="J9" s="244">
        <f>VLOOKUP(C9,'[2]Bond Payments'!$C$6:$J$48,4,FALSE)</f>
        <v>553268273.00039995</v>
      </c>
      <c r="K9" s="198" t="s">
        <v>346</v>
      </c>
      <c r="L9" s="412">
        <v>1.4E-2</v>
      </c>
      <c r="M9" s="413">
        <f>VLOOKUP(C9,'[2]Bond Payments'!$C$6:$N$48,12,FALSE)/100</f>
        <v>1.6770999999999998E-2</v>
      </c>
      <c r="N9" s="366" t="s">
        <v>647</v>
      </c>
      <c r="O9" s="459">
        <v>41470</v>
      </c>
      <c r="P9" s="649">
        <f>VLOOKUP(C9,'[2]Bond Payments'!$C$6:$J$48,8,FALSE)</f>
        <v>2345490.1688626758</v>
      </c>
      <c r="Q9" s="159">
        <v>41730</v>
      </c>
      <c r="R9" s="80">
        <v>56523</v>
      </c>
      <c r="S9" s="160" t="s">
        <v>398</v>
      </c>
    </row>
    <row r="10" spans="2:19">
      <c r="B10" s="410" t="s">
        <v>119</v>
      </c>
      <c r="C10" s="45" t="s">
        <v>392</v>
      </c>
      <c r="D10" s="45" t="s">
        <v>340</v>
      </c>
      <c r="E10" s="45" t="s">
        <v>340</v>
      </c>
      <c r="F10" s="45" t="s">
        <v>343</v>
      </c>
      <c r="G10" s="375">
        <v>0.87619999999999998</v>
      </c>
      <c r="H10" s="257">
        <v>500000000</v>
      </c>
      <c r="I10" s="411">
        <f t="shared" ref="I10:I13" si="0">J10-H10</f>
        <v>-192628736.5</v>
      </c>
      <c r="J10" s="244">
        <f>VLOOKUP(C10,'[2]Bond Payments'!$C$6:$J$48,4,FALSE)</f>
        <v>307371263.5</v>
      </c>
      <c r="K10" s="198" t="s">
        <v>347</v>
      </c>
      <c r="L10" s="412">
        <v>1.4E-2</v>
      </c>
      <c r="M10" s="413">
        <f>VLOOKUP(C10,'[2]Bond Payments'!$C$6:$N$48,12,FALSE)/100</f>
        <v>1.6109999999999999E-2</v>
      </c>
      <c r="N10" s="366" t="s">
        <v>570</v>
      </c>
      <c r="O10" s="459">
        <v>41470</v>
      </c>
      <c r="P10" s="649">
        <f>VLOOKUP(C10,'[2]Bond Payments'!$C$6:$J$48,8,FALSE)</f>
        <v>1251692.627787875</v>
      </c>
      <c r="Q10" s="159">
        <v>41730</v>
      </c>
      <c r="R10" s="80">
        <v>56523</v>
      </c>
      <c r="S10" s="160" t="s">
        <v>398</v>
      </c>
    </row>
    <row r="11" spans="2:19">
      <c r="B11" s="410" t="s">
        <v>120</v>
      </c>
      <c r="C11" s="45" t="s">
        <v>393</v>
      </c>
      <c r="D11" s="45" t="s">
        <v>340</v>
      </c>
      <c r="E11" s="45" t="s">
        <v>340</v>
      </c>
      <c r="F11" s="45" t="s">
        <v>343</v>
      </c>
      <c r="G11" s="375">
        <v>0.87619999999999998</v>
      </c>
      <c r="H11" s="257">
        <v>750000000</v>
      </c>
      <c r="I11" s="411">
        <f t="shared" si="0"/>
        <v>0</v>
      </c>
      <c r="J11" s="244">
        <f>VLOOKUP(C11,'[2]Bond Payments'!$C$6:$J$48,4,FALSE)</f>
        <v>750000000</v>
      </c>
      <c r="K11" s="198" t="s">
        <v>347</v>
      </c>
      <c r="L11" s="412">
        <v>1.4999999999999999E-2</v>
      </c>
      <c r="M11" s="413">
        <f>VLOOKUP(C11,'[2]Bond Payments'!$C$6:$N$48,12,FALSE)/100</f>
        <v>1.711E-2</v>
      </c>
      <c r="N11" s="366" t="s">
        <v>647</v>
      </c>
      <c r="O11" s="459">
        <v>41470</v>
      </c>
      <c r="P11" s="649">
        <f>VLOOKUP(C11,'[2]Bond Payments'!$C$6:$J$48,8,FALSE)</f>
        <v>3243770.833333333</v>
      </c>
      <c r="Q11" s="159">
        <v>42370</v>
      </c>
      <c r="R11" s="80">
        <v>56523</v>
      </c>
      <c r="S11" s="160" t="s">
        <v>398</v>
      </c>
    </row>
    <row r="12" spans="2:19">
      <c r="B12" s="410" t="s">
        <v>121</v>
      </c>
      <c r="C12" s="45" t="s">
        <v>416</v>
      </c>
      <c r="D12" s="45" t="s">
        <v>340</v>
      </c>
      <c r="E12" s="45" t="s">
        <v>340</v>
      </c>
      <c r="F12" s="45" t="s">
        <v>342</v>
      </c>
      <c r="G12" s="274" t="s">
        <v>348</v>
      </c>
      <c r="H12" s="257">
        <v>375000000</v>
      </c>
      <c r="I12" s="411">
        <f>J12-H12</f>
        <v>0</v>
      </c>
      <c r="J12" s="244">
        <f>VLOOKUP(C12,'[2]Bond Payments'!$C$6:$J$48,4,FALSE)</f>
        <v>375000000</v>
      </c>
      <c r="K12" s="198" t="s">
        <v>396</v>
      </c>
      <c r="L12" s="412"/>
      <c r="M12" s="735">
        <v>4.0090000000000001E-2</v>
      </c>
      <c r="N12" s="368" t="s">
        <v>652</v>
      </c>
      <c r="O12" s="736">
        <v>41562</v>
      </c>
      <c r="P12" s="737">
        <v>7516875</v>
      </c>
      <c r="Q12" s="159">
        <v>43009</v>
      </c>
      <c r="R12" s="80">
        <v>56523</v>
      </c>
      <c r="S12" s="160" t="s">
        <v>402</v>
      </c>
    </row>
    <row r="13" spans="2:19">
      <c r="B13" s="410" t="s">
        <v>124</v>
      </c>
      <c r="C13" s="45" t="s">
        <v>394</v>
      </c>
      <c r="D13" s="45" t="s">
        <v>395</v>
      </c>
      <c r="E13" s="45" t="s">
        <v>395</v>
      </c>
      <c r="F13" s="45" t="s">
        <v>342</v>
      </c>
      <c r="G13" s="274" t="s">
        <v>348</v>
      </c>
      <c r="H13" s="257">
        <v>600000000</v>
      </c>
      <c r="I13" s="411">
        <f t="shared" si="0"/>
        <v>0</v>
      </c>
      <c r="J13" s="244">
        <f>VLOOKUP(C13,'[2]Bond Payments'!$C$6:$J$48,4,FALSE)</f>
        <v>600000000</v>
      </c>
      <c r="K13" s="198" t="s">
        <v>345</v>
      </c>
      <c r="L13" s="412">
        <v>8.9999999999999993E-3</v>
      </c>
      <c r="M13" s="413">
        <f>VLOOKUP(C13,'[2]Bond Payments'!$C$6:$N$48,12,FALSE)/100</f>
        <v>1.4056299999999999E-2</v>
      </c>
      <c r="N13" s="366" t="s">
        <v>647</v>
      </c>
      <c r="O13" s="459">
        <v>41470</v>
      </c>
      <c r="P13" s="649">
        <f>VLOOKUP(C13,'[2]Bond Payments'!$C$6:$J$48,8,FALSE)</f>
        <v>2102668.4383561644</v>
      </c>
      <c r="Q13" s="159" t="s">
        <v>395</v>
      </c>
      <c r="R13" s="80">
        <v>56523</v>
      </c>
      <c r="S13" s="160" t="s">
        <v>397</v>
      </c>
    </row>
    <row r="14" spans="2:19" ht="12.75" thickBot="1">
      <c r="B14" s="414"/>
      <c r="C14" s="415"/>
      <c r="D14" s="415"/>
      <c r="E14" s="415"/>
      <c r="F14" s="415"/>
      <c r="G14" s="416"/>
      <c r="H14" s="415"/>
      <c r="I14" s="353"/>
      <c r="J14" s="417"/>
      <c r="K14" s="353"/>
      <c r="L14" s="414"/>
      <c r="M14" s="414"/>
      <c r="N14" s="414"/>
      <c r="O14" s="415"/>
      <c r="P14" s="418"/>
      <c r="Q14" s="353"/>
      <c r="R14" s="415"/>
      <c r="S14" s="419"/>
    </row>
    <row r="15" spans="2:19">
      <c r="B15" s="390"/>
      <c r="C15" s="4"/>
      <c r="D15" s="4"/>
      <c r="E15" s="4"/>
      <c r="F15" s="4"/>
      <c r="G15" s="275"/>
      <c r="H15" s="119"/>
      <c r="I15" s="48"/>
      <c r="J15" s="272"/>
      <c r="K15" s="48"/>
      <c r="L15" s="48"/>
      <c r="M15" s="48"/>
      <c r="N15" s="81"/>
      <c r="O15" s="81"/>
      <c r="P15" s="82"/>
      <c r="Q15" s="83"/>
      <c r="R15" s="4"/>
      <c r="S15" s="5"/>
    </row>
    <row r="16" spans="2:19">
      <c r="B16" s="141"/>
      <c r="C16" s="48"/>
      <c r="D16" s="48"/>
      <c r="E16" s="48"/>
      <c r="F16" s="48"/>
      <c r="G16" s="274"/>
      <c r="H16" s="161"/>
      <c r="I16" s="64"/>
      <c r="J16" s="259"/>
      <c r="K16" s="157"/>
      <c r="L16" s="162"/>
      <c r="M16" s="163"/>
      <c r="N16" s="164"/>
      <c r="O16" s="158"/>
      <c r="P16" s="165"/>
      <c r="Q16" s="159"/>
      <c r="R16" s="166"/>
      <c r="S16" s="167"/>
    </row>
    <row r="18" spans="2:19">
      <c r="B18" s="352" t="s">
        <v>102</v>
      </c>
      <c r="C18" s="143">
        <v>40583</v>
      </c>
      <c r="D18" s="143"/>
      <c r="E18" s="4"/>
      <c r="F18" s="141"/>
      <c r="G18" s="275"/>
      <c r="H18" s="4"/>
      <c r="I18" s="729" t="s">
        <v>125</v>
      </c>
      <c r="J18" s="729"/>
      <c r="K18" s="4"/>
      <c r="L18" s="4"/>
      <c r="M18" s="4"/>
      <c r="N18" s="4"/>
      <c r="O18" s="4"/>
      <c r="P18" s="4"/>
      <c r="Q18" s="4"/>
      <c r="R18" s="4"/>
      <c r="S18" s="4"/>
    </row>
    <row r="19" spans="2:19" ht="12.75" thickBot="1">
      <c r="B19" s="403"/>
      <c r="C19" s="403"/>
      <c r="D19" s="403"/>
      <c r="E19" s="403"/>
      <c r="F19" s="141"/>
      <c r="G19" s="404"/>
      <c r="H19" s="403"/>
      <c r="I19" s="403"/>
      <c r="J19" s="405"/>
      <c r="K19" s="403"/>
      <c r="L19" s="403"/>
      <c r="M19" s="403"/>
      <c r="N19" s="403"/>
      <c r="O19" s="403"/>
      <c r="P19" s="403"/>
      <c r="Q19" s="403"/>
      <c r="R19" s="403"/>
      <c r="S19" s="403"/>
    </row>
    <row r="20" spans="2:19" ht="54.75" customHeight="1" thickBot="1">
      <c r="B20" s="294" t="s">
        <v>126</v>
      </c>
      <c r="C20" s="360" t="s">
        <v>103</v>
      </c>
      <c r="D20" s="294" t="s">
        <v>414</v>
      </c>
      <c r="E20" s="294" t="s">
        <v>415</v>
      </c>
      <c r="F20" s="360" t="s">
        <v>104</v>
      </c>
      <c r="G20" s="406" t="s">
        <v>105</v>
      </c>
      <c r="H20" s="360" t="s">
        <v>106</v>
      </c>
      <c r="I20" s="360" t="s">
        <v>107</v>
      </c>
      <c r="J20" s="361" t="s">
        <v>108</v>
      </c>
      <c r="K20" s="360" t="s">
        <v>109</v>
      </c>
      <c r="L20" s="360" t="s">
        <v>110</v>
      </c>
      <c r="M20" s="360" t="s">
        <v>111</v>
      </c>
      <c r="N20" s="360" t="s">
        <v>112</v>
      </c>
      <c r="O20" s="360" t="s">
        <v>113</v>
      </c>
      <c r="P20" s="360" t="s">
        <v>114</v>
      </c>
      <c r="Q20" s="360" t="s">
        <v>115</v>
      </c>
      <c r="R20" s="360" t="s">
        <v>116</v>
      </c>
      <c r="S20" s="360" t="s">
        <v>150</v>
      </c>
    </row>
    <row r="21" spans="2:19">
      <c r="B21" s="144"/>
      <c r="C21" s="44"/>
      <c r="D21" s="44"/>
      <c r="E21" s="145"/>
      <c r="F21" s="44"/>
      <c r="G21" s="276"/>
      <c r="H21" s="146"/>
      <c r="I21" s="147"/>
      <c r="J21" s="243"/>
      <c r="K21" s="149"/>
      <c r="L21" s="150"/>
      <c r="M21" s="151"/>
      <c r="N21" s="152"/>
      <c r="O21" s="151"/>
      <c r="P21" s="153"/>
      <c r="Q21" s="154"/>
      <c r="R21" s="155"/>
      <c r="S21" s="156"/>
    </row>
    <row r="22" spans="2:19">
      <c r="B22" s="410" t="s">
        <v>117</v>
      </c>
      <c r="C22" s="45" t="s">
        <v>399</v>
      </c>
      <c r="D22" s="45" t="s">
        <v>412</v>
      </c>
      <c r="E22" s="48" t="s">
        <v>412</v>
      </c>
      <c r="F22" s="45" t="s">
        <v>341</v>
      </c>
      <c r="G22" s="274">
        <v>1.6198999999999999</v>
      </c>
      <c r="H22" s="168">
        <v>500000000</v>
      </c>
      <c r="I22" s="411">
        <f>J22-H22</f>
        <v>-500000000</v>
      </c>
      <c r="J22" s="244">
        <v>0</v>
      </c>
      <c r="K22" s="198" t="s">
        <v>344</v>
      </c>
      <c r="L22" s="199">
        <v>1.4E-3</v>
      </c>
      <c r="M22" s="171" t="s">
        <v>348</v>
      </c>
      <c r="N22" s="171" t="s">
        <v>348</v>
      </c>
      <c r="O22" s="171" t="s">
        <v>348</v>
      </c>
      <c r="P22" s="171" t="s">
        <v>348</v>
      </c>
      <c r="Q22" s="159" t="s">
        <v>395</v>
      </c>
      <c r="R22" s="80">
        <v>40909</v>
      </c>
      <c r="S22" s="160" t="s">
        <v>402</v>
      </c>
    </row>
    <row r="23" spans="2:19">
      <c r="B23" s="410" t="s">
        <v>118</v>
      </c>
      <c r="C23" s="45" t="s">
        <v>400</v>
      </c>
      <c r="D23" s="45" t="s">
        <v>340</v>
      </c>
      <c r="E23" s="48" t="s">
        <v>340</v>
      </c>
      <c r="F23" s="45" t="s">
        <v>341</v>
      </c>
      <c r="G23" s="274">
        <v>1.6198999999999999</v>
      </c>
      <c r="H23" s="168">
        <v>700000000</v>
      </c>
      <c r="I23" s="411">
        <f>J23-H23</f>
        <v>-125664412.99999988</v>
      </c>
      <c r="J23" s="244">
        <f>VLOOKUP(C23,'[2]Bond Payments'!$C$6:$J$48,4,FALSE)</f>
        <v>574335587.00000012</v>
      </c>
      <c r="K23" s="198" t="s">
        <v>346</v>
      </c>
      <c r="L23" s="199">
        <v>1.35E-2</v>
      </c>
      <c r="M23" s="413">
        <f>VLOOKUP(C23,'[2]Bond Payments'!$C$6:$N$48,12,FALSE)/100</f>
        <v>1.6271000000000001E-2</v>
      </c>
      <c r="N23" s="366" t="s">
        <v>647</v>
      </c>
      <c r="O23" s="459">
        <v>41470</v>
      </c>
      <c r="P23" s="649">
        <f>VLOOKUP(C23,'[2]Bond Payments'!$C$6:$J$48,8,FALSE)</f>
        <v>2362211.9571750201</v>
      </c>
      <c r="Q23" s="159">
        <v>41821</v>
      </c>
      <c r="R23" s="80">
        <v>56523</v>
      </c>
      <c r="S23" s="160" t="s">
        <v>398</v>
      </c>
    </row>
    <row r="24" spans="2:19">
      <c r="B24" s="410" t="s">
        <v>119</v>
      </c>
      <c r="C24" s="45" t="s">
        <v>417</v>
      </c>
      <c r="D24" s="45" t="s">
        <v>340</v>
      </c>
      <c r="E24" s="48" t="s">
        <v>340</v>
      </c>
      <c r="F24" s="45" t="s">
        <v>343</v>
      </c>
      <c r="G24" s="274">
        <v>0.85299999999999998</v>
      </c>
      <c r="H24" s="168">
        <v>650000000</v>
      </c>
      <c r="I24" s="411">
        <f>J24-H24</f>
        <v>-116688383.00014991</v>
      </c>
      <c r="J24" s="244">
        <f>VLOOKUP(C24,'[2]Bond Payments'!$C$6:$J$48,4,FALSE)</f>
        <v>533311616.99985009</v>
      </c>
      <c r="K24" s="198" t="s">
        <v>347</v>
      </c>
      <c r="L24" s="199">
        <v>1.35E-2</v>
      </c>
      <c r="M24" s="413">
        <f>VLOOKUP(C24,'[2]Bond Payments'!$C$6:$N$48,12,FALSE)/100</f>
        <v>1.5610000000000002E-2</v>
      </c>
      <c r="N24" s="366" t="s">
        <v>647</v>
      </c>
      <c r="O24" s="459">
        <v>41470</v>
      </c>
      <c r="P24" s="649">
        <f>VLOOKUP(C24,'[2]Bond Payments'!$C$6:$J$48,8,FALSE)</f>
        <v>2104373.5696234922</v>
      </c>
      <c r="Q24" s="159">
        <v>41821</v>
      </c>
      <c r="R24" s="80">
        <v>56523</v>
      </c>
      <c r="S24" s="160" t="s">
        <v>398</v>
      </c>
    </row>
    <row r="25" spans="2:19">
      <c r="B25" s="410" t="s">
        <v>120</v>
      </c>
      <c r="C25" s="45" t="s">
        <v>418</v>
      </c>
      <c r="D25" s="45" t="s">
        <v>340</v>
      </c>
      <c r="E25" s="48" t="s">
        <v>340</v>
      </c>
      <c r="F25" s="45" t="s">
        <v>343</v>
      </c>
      <c r="G25" s="274">
        <v>0.85299999999999998</v>
      </c>
      <c r="H25" s="168">
        <v>500000000</v>
      </c>
      <c r="I25" s="411">
        <f t="shared" ref="I25:I27" si="1">J25-H25</f>
        <v>0</v>
      </c>
      <c r="J25" s="244">
        <f>VLOOKUP(C25,'[2]Bond Payments'!$C$6:$J$48,4,FALSE)</f>
        <v>500000000</v>
      </c>
      <c r="K25" s="198" t="s">
        <v>347</v>
      </c>
      <c r="L25" s="199">
        <v>1.4500000000000001E-2</v>
      </c>
      <c r="M25" s="413">
        <f>VLOOKUP(C25,'[2]Bond Payments'!$C$6:$N$48,12,FALSE)/100</f>
        <v>1.661E-2</v>
      </c>
      <c r="N25" s="366" t="s">
        <v>647</v>
      </c>
      <c r="O25" s="459">
        <v>41470</v>
      </c>
      <c r="P25" s="649">
        <f>VLOOKUP(C25,'[2]Bond Payments'!$C$6:$J$48,8,FALSE)</f>
        <v>2099319.4444444445</v>
      </c>
      <c r="Q25" s="159">
        <v>42461</v>
      </c>
      <c r="R25" s="80">
        <v>56523</v>
      </c>
      <c r="S25" s="160" t="s">
        <v>398</v>
      </c>
    </row>
    <row r="26" spans="2:19">
      <c r="B26" s="410" t="s">
        <v>121</v>
      </c>
      <c r="C26" s="45" t="s">
        <v>419</v>
      </c>
      <c r="D26" s="45" t="s">
        <v>340</v>
      </c>
      <c r="E26" s="48" t="s">
        <v>340</v>
      </c>
      <c r="F26" s="45" t="s">
        <v>342</v>
      </c>
      <c r="G26" s="274" t="s">
        <v>348</v>
      </c>
      <c r="H26" s="168">
        <v>325000000</v>
      </c>
      <c r="I26" s="411">
        <f t="shared" si="1"/>
        <v>0</v>
      </c>
      <c r="J26" s="244">
        <f>VLOOKUP(C26,'[2]Bond Payments'!$C$6:$J$48,4,FALSE)</f>
        <v>325000000</v>
      </c>
      <c r="K26" s="198" t="s">
        <v>345</v>
      </c>
      <c r="L26" s="199">
        <v>1.4500000000000001E-2</v>
      </c>
      <c r="M26" s="413">
        <f>VLOOKUP(C26,'[2]Bond Payments'!$C$6:$N$48,12,FALSE)/100</f>
        <v>1.9556299999999999E-2</v>
      </c>
      <c r="N26" s="366" t="s">
        <v>647</v>
      </c>
      <c r="O26" s="459">
        <v>41470</v>
      </c>
      <c r="P26" s="649">
        <f>VLOOKUP(C26,'[2]Bond Payments'!$C$6:$J$48,8,FALSE)</f>
        <v>1584596.0890410959</v>
      </c>
      <c r="Q26" s="159">
        <v>42461</v>
      </c>
      <c r="R26" s="80">
        <v>56523</v>
      </c>
      <c r="S26" s="160" t="s">
        <v>398</v>
      </c>
    </row>
    <row r="27" spans="2:19">
      <c r="B27" s="410" t="s">
        <v>124</v>
      </c>
      <c r="C27" s="45" t="s">
        <v>401</v>
      </c>
      <c r="D27" s="45" t="s">
        <v>395</v>
      </c>
      <c r="E27" s="48" t="s">
        <v>395</v>
      </c>
      <c r="F27" s="45" t="s">
        <v>342</v>
      </c>
      <c r="G27" s="274" t="s">
        <v>348</v>
      </c>
      <c r="H27" s="168">
        <v>450000000</v>
      </c>
      <c r="I27" s="411">
        <f t="shared" si="1"/>
        <v>0</v>
      </c>
      <c r="J27" s="244">
        <f>VLOOKUP(C27,'[2]Bond Payments'!$C$6:$J$48,4,FALSE)</f>
        <v>450000000</v>
      </c>
      <c r="K27" s="198" t="s">
        <v>345</v>
      </c>
      <c r="L27" s="199">
        <v>8.9999999999999993E-3</v>
      </c>
      <c r="M27" s="413">
        <f>VLOOKUP(C27,'[2]Bond Payments'!$C$6:$N$48,12,FALSE)/100</f>
        <v>1.4056299999999999E-2</v>
      </c>
      <c r="N27" s="366" t="s">
        <v>647</v>
      </c>
      <c r="O27" s="459">
        <v>41470</v>
      </c>
      <c r="P27" s="649">
        <f>VLOOKUP(C27,'[2]Bond Payments'!$C$6:$J$48,8,FALSE)</f>
        <v>1577001.3287671232</v>
      </c>
      <c r="Q27" s="159" t="s">
        <v>395</v>
      </c>
      <c r="R27" s="80">
        <v>56523</v>
      </c>
      <c r="S27" s="160" t="s">
        <v>397</v>
      </c>
    </row>
    <row r="28" spans="2:19" ht="12.75" thickBot="1">
      <c r="B28" s="414"/>
      <c r="C28" s="415"/>
      <c r="D28" s="415"/>
      <c r="E28" s="353"/>
      <c r="F28" s="415"/>
      <c r="G28" s="416"/>
      <c r="H28" s="415"/>
      <c r="I28" s="353"/>
      <c r="J28" s="417"/>
      <c r="K28" s="353"/>
      <c r="L28" s="415"/>
      <c r="M28" s="353"/>
      <c r="N28" s="415"/>
      <c r="O28" s="353"/>
      <c r="P28" s="420"/>
      <c r="Q28" s="353"/>
      <c r="R28" s="415"/>
      <c r="S28" s="419"/>
    </row>
    <row r="29" spans="2:19">
      <c r="B29" s="390"/>
      <c r="C29" s="4"/>
      <c r="D29" s="4"/>
      <c r="E29" s="4"/>
      <c r="F29" s="4"/>
      <c r="G29" s="275"/>
      <c r="H29" s="119"/>
      <c r="I29" s="48"/>
      <c r="J29" s="272"/>
      <c r="K29" s="48"/>
      <c r="L29" s="48"/>
      <c r="M29" s="48"/>
      <c r="N29" s="81"/>
      <c r="O29" s="81"/>
      <c r="P29" s="82"/>
      <c r="Q29" s="83"/>
      <c r="R29" s="4"/>
      <c r="S29" s="5"/>
    </row>
    <row r="32" spans="2:19">
      <c r="B32" s="352" t="s">
        <v>102</v>
      </c>
      <c r="C32" s="143">
        <v>40627</v>
      </c>
      <c r="D32" s="143"/>
      <c r="E32" s="4"/>
      <c r="F32" s="141"/>
      <c r="G32" s="275"/>
      <c r="H32" s="4"/>
      <c r="I32" s="729" t="s">
        <v>169</v>
      </c>
      <c r="J32" s="729"/>
      <c r="K32" s="4"/>
      <c r="L32" s="4"/>
      <c r="M32" s="4"/>
      <c r="N32" s="4"/>
      <c r="O32" s="4"/>
      <c r="P32" s="4"/>
      <c r="Q32" s="4"/>
      <c r="R32" s="4"/>
      <c r="S32" s="4"/>
    </row>
    <row r="33" spans="2:19" ht="12.75" thickBot="1">
      <c r="B33" s="403"/>
      <c r="C33" s="403"/>
      <c r="D33" s="403"/>
      <c r="E33" s="403"/>
      <c r="F33" s="141"/>
      <c r="G33" s="404"/>
      <c r="H33" s="403"/>
      <c r="I33" s="403"/>
      <c r="J33" s="405"/>
      <c r="K33" s="403"/>
      <c r="L33" s="403"/>
      <c r="M33" s="403"/>
      <c r="N33" s="403"/>
      <c r="O33" s="403"/>
      <c r="P33" s="403"/>
      <c r="Q33" s="403"/>
      <c r="R33" s="403"/>
      <c r="S33" s="403"/>
    </row>
    <row r="34" spans="2:19" ht="54" customHeight="1" thickBot="1">
      <c r="B34" s="294" t="s">
        <v>170</v>
      </c>
      <c r="C34" s="360" t="s">
        <v>103</v>
      </c>
      <c r="D34" s="294" t="s">
        <v>414</v>
      </c>
      <c r="E34" s="294" t="s">
        <v>415</v>
      </c>
      <c r="F34" s="360" t="s">
        <v>104</v>
      </c>
      <c r="G34" s="406" t="s">
        <v>105</v>
      </c>
      <c r="H34" s="360" t="s">
        <v>106</v>
      </c>
      <c r="I34" s="360" t="s">
        <v>107</v>
      </c>
      <c r="J34" s="361" t="s">
        <v>108</v>
      </c>
      <c r="K34" s="360" t="s">
        <v>109</v>
      </c>
      <c r="L34" s="360" t="s">
        <v>110</v>
      </c>
      <c r="M34" s="360" t="s">
        <v>111</v>
      </c>
      <c r="N34" s="360" t="s">
        <v>112</v>
      </c>
      <c r="O34" s="360" t="s">
        <v>113</v>
      </c>
      <c r="P34" s="360" t="s">
        <v>114</v>
      </c>
      <c r="Q34" s="360" t="s">
        <v>115</v>
      </c>
      <c r="R34" s="360" t="s">
        <v>116</v>
      </c>
      <c r="S34" s="360" t="s">
        <v>150</v>
      </c>
    </row>
    <row r="35" spans="2:19">
      <c r="B35" s="144"/>
      <c r="C35" s="44"/>
      <c r="D35" s="44"/>
      <c r="E35" s="145"/>
      <c r="F35" s="44"/>
      <c r="G35" s="276"/>
      <c r="H35" s="146"/>
      <c r="I35" s="147"/>
      <c r="J35" s="243"/>
      <c r="K35" s="149"/>
      <c r="L35" s="150"/>
      <c r="M35" s="151"/>
      <c r="N35" s="152"/>
      <c r="O35" s="151"/>
      <c r="P35" s="153"/>
      <c r="Q35" s="154"/>
      <c r="R35" s="155"/>
      <c r="S35" s="156"/>
    </row>
    <row r="36" spans="2:19">
      <c r="B36" s="421" t="s">
        <v>117</v>
      </c>
      <c r="C36" s="45" t="s">
        <v>403</v>
      </c>
      <c r="D36" s="45" t="s">
        <v>340</v>
      </c>
      <c r="E36" s="48" t="s">
        <v>340</v>
      </c>
      <c r="F36" s="45" t="s">
        <v>342</v>
      </c>
      <c r="G36" s="274" t="s">
        <v>348</v>
      </c>
      <c r="H36" s="168">
        <v>250000000</v>
      </c>
      <c r="I36" s="411">
        <f>J36-H36</f>
        <v>-41380146.99999994</v>
      </c>
      <c r="J36" s="244">
        <f>VLOOKUP(C36,'[2]Bond Payments'!$C$6:$J$48,4,FALSE)</f>
        <v>208619853.00000006</v>
      </c>
      <c r="K36" s="198" t="s">
        <v>345</v>
      </c>
      <c r="L36" s="199">
        <v>1.1599999999999999E-2</v>
      </c>
      <c r="M36" s="413">
        <f>VLOOKUP(C36,'[2]Bond Payments'!$C$6:$N$48,12,FALSE)/100</f>
        <v>1.6656299999999999E-2</v>
      </c>
      <c r="N36" s="366" t="s">
        <v>647</v>
      </c>
      <c r="O36" s="459">
        <v>41470</v>
      </c>
      <c r="P36" s="649">
        <f>VLOOKUP(C36,'[2]Bond Payments'!$C$6:$J$48,8,FALSE)</f>
        <v>866328.69050595874</v>
      </c>
      <c r="Q36" s="159">
        <v>41821</v>
      </c>
      <c r="R36" s="80">
        <v>56523</v>
      </c>
      <c r="S36" s="160" t="s">
        <v>398</v>
      </c>
    </row>
    <row r="37" spans="2:19" ht="12.75" thickBot="1">
      <c r="B37" s="414"/>
      <c r="C37" s="415"/>
      <c r="D37" s="415"/>
      <c r="E37" s="353"/>
      <c r="F37" s="415"/>
      <c r="G37" s="416"/>
      <c r="H37" s="415"/>
      <c r="I37" s="353"/>
      <c r="J37" s="417"/>
      <c r="K37" s="353"/>
      <c r="L37" s="415"/>
      <c r="M37" s="353"/>
      <c r="N37" s="415"/>
      <c r="O37" s="353"/>
      <c r="P37" s="420"/>
      <c r="Q37" s="353"/>
      <c r="R37" s="415"/>
      <c r="S37" s="419"/>
    </row>
    <row r="38" spans="2:19">
      <c r="B38" s="390"/>
      <c r="C38" s="4"/>
      <c r="D38" s="4"/>
      <c r="E38" s="4"/>
      <c r="F38" s="4"/>
      <c r="G38" s="275"/>
      <c r="H38" s="119"/>
      <c r="I38" s="48"/>
      <c r="J38" s="272"/>
      <c r="K38" s="48"/>
      <c r="L38" s="48"/>
      <c r="M38" s="48"/>
      <c r="N38" s="81"/>
      <c r="O38" s="81"/>
      <c r="P38" s="82"/>
      <c r="Q38" s="83"/>
      <c r="R38" s="4"/>
      <c r="S38" s="5"/>
    </row>
    <row r="41" spans="2:19">
      <c r="B41" s="352" t="s">
        <v>102</v>
      </c>
      <c r="C41" s="143">
        <v>40807</v>
      </c>
      <c r="D41" s="143"/>
      <c r="E41" s="4"/>
      <c r="F41" s="141"/>
      <c r="G41" s="275"/>
      <c r="H41" s="4"/>
      <c r="I41" s="729" t="s">
        <v>267</v>
      </c>
      <c r="J41" s="729"/>
      <c r="K41" s="4"/>
      <c r="L41" s="4"/>
      <c r="M41" s="4"/>
      <c r="N41" s="4"/>
      <c r="O41" s="4"/>
      <c r="P41" s="4"/>
      <c r="Q41" s="4"/>
      <c r="R41" s="4"/>
      <c r="S41" s="4"/>
    </row>
    <row r="42" spans="2:19" ht="10.5" customHeight="1" thickBot="1">
      <c r="B42" s="403"/>
      <c r="C42" s="403"/>
      <c r="D42" s="403"/>
      <c r="E42" s="403"/>
      <c r="F42" s="141"/>
      <c r="G42" s="404"/>
      <c r="H42" s="403"/>
      <c r="I42" s="403"/>
      <c r="J42" s="405"/>
      <c r="K42" s="403"/>
      <c r="L42" s="403"/>
      <c r="M42" s="403"/>
      <c r="N42" s="403"/>
      <c r="O42" s="403"/>
      <c r="P42" s="403"/>
      <c r="Q42" s="403"/>
      <c r="R42" s="403"/>
      <c r="S42" s="403"/>
    </row>
    <row r="43" spans="2:19" ht="54" customHeight="1" thickBot="1">
      <c r="B43" s="294" t="s">
        <v>268</v>
      </c>
      <c r="C43" s="360" t="s">
        <v>103</v>
      </c>
      <c r="D43" s="294" t="s">
        <v>414</v>
      </c>
      <c r="E43" s="294" t="s">
        <v>415</v>
      </c>
      <c r="F43" s="360" t="s">
        <v>104</v>
      </c>
      <c r="G43" s="406" t="s">
        <v>105</v>
      </c>
      <c r="H43" s="360" t="s">
        <v>106</v>
      </c>
      <c r="I43" s="360" t="s">
        <v>107</v>
      </c>
      <c r="J43" s="361" t="s">
        <v>108</v>
      </c>
      <c r="K43" s="360" t="s">
        <v>109</v>
      </c>
      <c r="L43" s="360" t="s">
        <v>110</v>
      </c>
      <c r="M43" s="360" t="s">
        <v>111</v>
      </c>
      <c r="N43" s="360" t="s">
        <v>112</v>
      </c>
      <c r="O43" s="360" t="s">
        <v>113</v>
      </c>
      <c r="P43" s="360" t="s">
        <v>114</v>
      </c>
      <c r="Q43" s="360" t="s">
        <v>115</v>
      </c>
      <c r="R43" s="360" t="s">
        <v>116</v>
      </c>
      <c r="S43" s="360" t="s">
        <v>150</v>
      </c>
    </row>
    <row r="44" spans="2:19">
      <c r="B44" s="144"/>
      <c r="C44" s="44"/>
      <c r="D44" s="44"/>
      <c r="E44" s="145"/>
      <c r="F44" s="44"/>
      <c r="G44" s="276"/>
      <c r="H44" s="146"/>
      <c r="I44" s="147"/>
      <c r="J44" s="243"/>
      <c r="K44" s="149"/>
      <c r="L44" s="150"/>
      <c r="M44" s="151"/>
      <c r="N44" s="152"/>
      <c r="O44" s="151"/>
      <c r="P44" s="153"/>
      <c r="Q44" s="154"/>
      <c r="R44" s="155"/>
      <c r="S44" s="156"/>
    </row>
    <row r="45" spans="2:19">
      <c r="B45" s="410" t="s">
        <v>117</v>
      </c>
      <c r="C45" s="45" t="s">
        <v>404</v>
      </c>
      <c r="D45" s="45" t="s">
        <v>412</v>
      </c>
      <c r="E45" s="48" t="s">
        <v>412</v>
      </c>
      <c r="F45" s="45" t="s">
        <v>341</v>
      </c>
      <c r="G45" s="274">
        <v>1.5793999999999999</v>
      </c>
      <c r="H45" s="168">
        <v>500000000</v>
      </c>
      <c r="I45" s="411">
        <f t="shared" ref="I45:I50" si="2">J45-H45</f>
        <v>-500000000</v>
      </c>
      <c r="J45" s="244">
        <v>0</v>
      </c>
      <c r="K45" s="198" t="s">
        <v>344</v>
      </c>
      <c r="L45" s="199">
        <v>1.2999999999999999E-3</v>
      </c>
      <c r="M45" s="171" t="s">
        <v>348</v>
      </c>
      <c r="N45" s="171" t="s">
        <v>348</v>
      </c>
      <c r="O45" s="171" t="s">
        <v>348</v>
      </c>
      <c r="P45" s="493"/>
      <c r="Q45" s="159" t="s">
        <v>395</v>
      </c>
      <c r="R45" s="80">
        <v>41091</v>
      </c>
      <c r="S45" s="160" t="s">
        <v>402</v>
      </c>
    </row>
    <row r="46" spans="2:19">
      <c r="B46" s="410" t="s">
        <v>118</v>
      </c>
      <c r="C46" s="45" t="s">
        <v>405</v>
      </c>
      <c r="D46" s="45" t="s">
        <v>340</v>
      </c>
      <c r="E46" s="48" t="s">
        <v>340</v>
      </c>
      <c r="F46" s="45" t="s">
        <v>341</v>
      </c>
      <c r="G46" s="274">
        <v>1.5767500000000001</v>
      </c>
      <c r="H46" s="168">
        <v>2000000000</v>
      </c>
      <c r="I46" s="411">
        <f t="shared" si="2"/>
        <v>0</v>
      </c>
      <c r="J46" s="244">
        <f>VLOOKUP(C46,'[2]Bond Payments'!$C$6:$J$48,4,FALSE)</f>
        <v>2000000000</v>
      </c>
      <c r="K46" s="198" t="s">
        <v>346</v>
      </c>
      <c r="L46" s="199">
        <v>1.55E-2</v>
      </c>
      <c r="M46" s="413">
        <f>VLOOKUP(C46,'[2]Bond Payments'!$C$6:$N$48,12,FALSE)/100</f>
        <v>1.8271000000000003E-2</v>
      </c>
      <c r="N46" s="366" t="s">
        <v>647</v>
      </c>
      <c r="O46" s="459">
        <v>41470</v>
      </c>
      <c r="P46" s="649">
        <f>VLOOKUP(C46,'[2]Bond Payments'!$C$6:$J$48,8,FALSE)</f>
        <v>9237005.555555556</v>
      </c>
      <c r="Q46" s="159">
        <v>42005</v>
      </c>
      <c r="R46" s="80">
        <v>56523</v>
      </c>
      <c r="S46" s="160" t="s">
        <v>398</v>
      </c>
    </row>
    <row r="47" spans="2:19">
      <c r="B47" s="410" t="s">
        <v>119</v>
      </c>
      <c r="C47" s="45" t="s">
        <v>406</v>
      </c>
      <c r="D47" s="45" t="s">
        <v>340</v>
      </c>
      <c r="E47" s="48" t="s">
        <v>340</v>
      </c>
      <c r="F47" s="45" t="s">
        <v>343</v>
      </c>
      <c r="G47" s="274">
        <v>0.87270000000000003</v>
      </c>
      <c r="H47" s="168">
        <v>200000000</v>
      </c>
      <c r="I47" s="411">
        <f t="shared" si="2"/>
        <v>0</v>
      </c>
      <c r="J47" s="244">
        <f>VLOOKUP(C47,'[2]Bond Payments'!$C$6:$J$48,4,FALSE)</f>
        <v>200000000</v>
      </c>
      <c r="K47" s="198" t="s">
        <v>347</v>
      </c>
      <c r="L47" s="199">
        <v>1.4E-2</v>
      </c>
      <c r="M47" s="413">
        <f>VLOOKUP(C47,'[2]Bond Payments'!$C$6:$N$48,12,FALSE)/100</f>
        <v>1.6109999999999999E-2</v>
      </c>
      <c r="N47" s="366" t="s">
        <v>647</v>
      </c>
      <c r="O47" s="459">
        <v>41470</v>
      </c>
      <c r="P47" s="649">
        <f>VLOOKUP(C47,'[2]Bond Payments'!$C$6:$J$48,8,FALSE)</f>
        <v>814450</v>
      </c>
      <c r="Q47" s="159">
        <v>42005</v>
      </c>
      <c r="R47" s="80">
        <v>56523</v>
      </c>
      <c r="S47" s="160" t="s">
        <v>398</v>
      </c>
    </row>
    <row r="48" spans="2:19">
      <c r="B48" s="410" t="s">
        <v>120</v>
      </c>
      <c r="C48" s="45" t="s">
        <v>407</v>
      </c>
      <c r="D48" s="45" t="s">
        <v>340</v>
      </c>
      <c r="E48" s="48" t="s">
        <v>340</v>
      </c>
      <c r="F48" s="45" t="s">
        <v>342</v>
      </c>
      <c r="G48" s="274" t="s">
        <v>348</v>
      </c>
      <c r="H48" s="168">
        <v>165000000</v>
      </c>
      <c r="I48" s="411">
        <f t="shared" si="2"/>
        <v>0</v>
      </c>
      <c r="J48" s="244">
        <f>VLOOKUP(C48,'[2]Bond Payments'!$C$6:$J$48,4,FALSE)</f>
        <v>165000000</v>
      </c>
      <c r="K48" s="198" t="s">
        <v>345</v>
      </c>
      <c r="L48" s="199">
        <v>1.6500000000000001E-2</v>
      </c>
      <c r="M48" s="413">
        <f>VLOOKUP(C48,'[2]Bond Payments'!$C$6:$N$48,12,FALSE)/100</f>
        <v>2.15563E-2</v>
      </c>
      <c r="N48" s="366" t="s">
        <v>647</v>
      </c>
      <c r="O48" s="459">
        <v>41470</v>
      </c>
      <c r="P48" s="649">
        <f>VLOOKUP(C48,'[2]Bond Payments'!$C$6:$J$48,8,FALSE)</f>
        <v>886761.21780821914</v>
      </c>
      <c r="Q48" s="159">
        <v>42644</v>
      </c>
      <c r="R48" s="80">
        <v>56523</v>
      </c>
      <c r="S48" s="160" t="s">
        <v>398</v>
      </c>
    </row>
    <row r="49" spans="2:19">
      <c r="B49" s="410" t="s">
        <v>121</v>
      </c>
      <c r="C49" s="45" t="s">
        <v>408</v>
      </c>
      <c r="D49" s="45" t="s">
        <v>340</v>
      </c>
      <c r="E49" s="48" t="s">
        <v>340</v>
      </c>
      <c r="F49" s="45" t="s">
        <v>341</v>
      </c>
      <c r="G49" s="274">
        <v>1.58</v>
      </c>
      <c r="H49" s="168">
        <v>500000000</v>
      </c>
      <c r="I49" s="411">
        <f t="shared" si="2"/>
        <v>0</v>
      </c>
      <c r="J49" s="244">
        <f>VLOOKUP(C49,'[2]Bond Payments'!$C$6:$J$48,4,FALSE)</f>
        <v>500000000</v>
      </c>
      <c r="K49" s="198" t="s">
        <v>346</v>
      </c>
      <c r="L49" s="199">
        <v>1.7500000000000002E-2</v>
      </c>
      <c r="M49" s="413">
        <f>VLOOKUP(C49,'[2]Bond Payments'!$C$6:$N$48,12,FALSE)/100</f>
        <v>2.0270999999999997E-2</v>
      </c>
      <c r="N49" s="366" t="s">
        <v>647</v>
      </c>
      <c r="O49" s="459">
        <v>41470</v>
      </c>
      <c r="P49" s="649">
        <f>VLOOKUP(C49,'[2]Bond Payments'!$C$6:$J$48,8,FALSE)</f>
        <v>2562029.1666666665</v>
      </c>
      <c r="Q49" s="159">
        <v>43466</v>
      </c>
      <c r="R49" s="80">
        <v>56523</v>
      </c>
      <c r="S49" s="160" t="s">
        <v>398</v>
      </c>
    </row>
    <row r="50" spans="2:19">
      <c r="B50" s="410" t="s">
        <v>127</v>
      </c>
      <c r="C50" s="45" t="s">
        <v>409</v>
      </c>
      <c r="D50" s="45" t="s">
        <v>340</v>
      </c>
      <c r="E50" s="48" t="s">
        <v>340</v>
      </c>
      <c r="F50" s="45" t="s">
        <v>341</v>
      </c>
      <c r="G50" s="274">
        <v>1.58</v>
      </c>
      <c r="H50" s="168">
        <v>250000000</v>
      </c>
      <c r="I50" s="411">
        <f t="shared" si="2"/>
        <v>0</v>
      </c>
      <c r="J50" s="244">
        <f>VLOOKUP(C50,'[2]Bond Payments'!$C$6:$J$48,4,FALSE)</f>
        <v>250000000</v>
      </c>
      <c r="K50" s="198" t="s">
        <v>346</v>
      </c>
      <c r="L50" s="199">
        <v>1.7500000000000002E-2</v>
      </c>
      <c r="M50" s="413">
        <f>VLOOKUP(C50,'[2]Bond Payments'!$C$6:$N$48,12,FALSE)/100</f>
        <v>2.0270999999999997E-2</v>
      </c>
      <c r="N50" s="366" t="s">
        <v>647</v>
      </c>
      <c r="O50" s="459">
        <v>41470</v>
      </c>
      <c r="P50" s="649">
        <f>VLOOKUP(C50,'[2]Bond Payments'!$C$6:$J$48,8,FALSE)</f>
        <v>1281014.5833333333</v>
      </c>
      <c r="Q50" s="159">
        <v>43466</v>
      </c>
      <c r="R50" s="80">
        <v>56523</v>
      </c>
      <c r="S50" s="160" t="s">
        <v>398</v>
      </c>
    </row>
    <row r="51" spans="2:19" ht="12.75" thickBot="1">
      <c r="B51" s="414"/>
      <c r="C51" s="415"/>
      <c r="D51" s="415"/>
      <c r="E51" s="353"/>
      <c r="F51" s="415"/>
      <c r="G51" s="416"/>
      <c r="H51" s="415"/>
      <c r="I51" s="353"/>
      <c r="J51" s="417"/>
      <c r="K51" s="353"/>
      <c r="L51" s="415"/>
      <c r="M51" s="353"/>
      <c r="N51" s="415"/>
      <c r="O51" s="353"/>
      <c r="P51" s="420"/>
      <c r="Q51" s="353"/>
      <c r="R51" s="415"/>
      <c r="S51" s="419"/>
    </row>
    <row r="52" spans="2:19">
      <c r="B52" s="390"/>
      <c r="C52" s="4"/>
      <c r="D52" s="4"/>
      <c r="E52" s="4"/>
      <c r="F52" s="4"/>
      <c r="G52" s="275"/>
      <c r="H52" s="119"/>
      <c r="I52" s="48"/>
      <c r="J52" s="272"/>
      <c r="K52" s="48"/>
      <c r="L52" s="48"/>
      <c r="M52" s="48"/>
      <c r="N52" s="81"/>
      <c r="O52" s="81"/>
      <c r="P52" s="82"/>
      <c r="Q52" s="83"/>
      <c r="R52" s="4"/>
      <c r="S52" s="5"/>
    </row>
    <row r="55" spans="2:19">
      <c r="B55" s="352" t="s">
        <v>102</v>
      </c>
      <c r="C55" s="143">
        <v>40933</v>
      </c>
      <c r="D55" s="143"/>
      <c r="E55" s="4"/>
      <c r="F55" s="141"/>
      <c r="G55" s="275"/>
      <c r="H55" s="4"/>
      <c r="I55" s="729" t="s">
        <v>494</v>
      </c>
      <c r="J55" s="729"/>
      <c r="K55" s="4"/>
      <c r="L55" s="4"/>
      <c r="M55" s="4"/>
      <c r="N55" s="4"/>
      <c r="O55" s="4"/>
      <c r="P55" s="4"/>
      <c r="Q55" s="4"/>
      <c r="R55" s="4"/>
      <c r="S55" s="4"/>
    </row>
    <row r="56" spans="2:19" ht="12.75" thickBot="1">
      <c r="B56" s="403"/>
      <c r="C56" s="403"/>
      <c r="D56" s="403"/>
      <c r="E56" s="403"/>
      <c r="F56" s="141"/>
      <c r="G56" s="404"/>
      <c r="H56" s="403"/>
      <c r="I56" s="403"/>
      <c r="J56" s="405"/>
      <c r="K56" s="403"/>
      <c r="L56" s="403"/>
      <c r="M56" s="403"/>
      <c r="N56" s="403"/>
      <c r="O56" s="403"/>
      <c r="P56" s="403"/>
      <c r="Q56" s="403"/>
      <c r="R56" s="403"/>
      <c r="S56" s="403"/>
    </row>
    <row r="57" spans="2:19" ht="54" customHeight="1" thickBot="1">
      <c r="B57" s="294" t="s">
        <v>495</v>
      </c>
      <c r="C57" s="360" t="s">
        <v>103</v>
      </c>
      <c r="D57" s="294" t="s">
        <v>414</v>
      </c>
      <c r="E57" s="294" t="s">
        <v>415</v>
      </c>
      <c r="F57" s="360" t="s">
        <v>104</v>
      </c>
      <c r="G57" s="406" t="s">
        <v>105</v>
      </c>
      <c r="H57" s="360" t="s">
        <v>106</v>
      </c>
      <c r="I57" s="360" t="s">
        <v>107</v>
      </c>
      <c r="J57" s="361" t="s">
        <v>108</v>
      </c>
      <c r="K57" s="360" t="s">
        <v>109</v>
      </c>
      <c r="L57" s="360" t="s">
        <v>110</v>
      </c>
      <c r="M57" s="360" t="s">
        <v>111</v>
      </c>
      <c r="N57" s="360" t="s">
        <v>112</v>
      </c>
      <c r="O57" s="360" t="s">
        <v>113</v>
      </c>
      <c r="P57" s="360" t="s">
        <v>114</v>
      </c>
      <c r="Q57" s="360" t="s">
        <v>115</v>
      </c>
      <c r="R57" s="360" t="s">
        <v>116</v>
      </c>
      <c r="S57" s="360" t="s">
        <v>150</v>
      </c>
    </row>
    <row r="58" spans="2:19">
      <c r="B58" s="144"/>
      <c r="C58" s="44"/>
      <c r="D58" s="44"/>
      <c r="E58" s="145"/>
      <c r="F58" s="44"/>
      <c r="G58" s="276"/>
      <c r="H58" s="146"/>
      <c r="I58" s="147"/>
      <c r="J58" s="243"/>
      <c r="K58" s="149"/>
      <c r="L58" s="150"/>
      <c r="M58" s="151"/>
      <c r="N58" s="152"/>
      <c r="O58" s="151"/>
      <c r="P58" s="153"/>
      <c r="Q58" s="154"/>
      <c r="R58" s="155"/>
      <c r="S58" s="156"/>
    </row>
    <row r="59" spans="2:19">
      <c r="B59" s="410" t="s">
        <v>117</v>
      </c>
      <c r="C59" s="45" t="s">
        <v>496</v>
      </c>
      <c r="D59" s="45" t="s">
        <v>412</v>
      </c>
      <c r="E59" s="48" t="s">
        <v>412</v>
      </c>
      <c r="F59" s="45" t="s">
        <v>341</v>
      </c>
      <c r="G59" s="274">
        <v>1.54</v>
      </c>
      <c r="H59" s="168">
        <v>500000000</v>
      </c>
      <c r="I59" s="411">
        <v>-500000000</v>
      </c>
      <c r="J59" s="244">
        <v>0</v>
      </c>
      <c r="K59" s="198" t="s">
        <v>344</v>
      </c>
      <c r="L59" s="199">
        <v>2E-3</v>
      </c>
      <c r="M59" s="171" t="s">
        <v>348</v>
      </c>
      <c r="N59" s="171" t="s">
        <v>348</v>
      </c>
      <c r="O59" s="171" t="s">
        <v>348</v>
      </c>
      <c r="P59" s="493"/>
      <c r="Q59" s="159" t="s">
        <v>395</v>
      </c>
      <c r="R59" s="80">
        <v>41275</v>
      </c>
      <c r="S59" s="160" t="s">
        <v>402</v>
      </c>
    </row>
    <row r="60" spans="2:19">
      <c r="B60" s="410" t="s">
        <v>118</v>
      </c>
      <c r="C60" s="45" t="s">
        <v>497</v>
      </c>
      <c r="D60" s="45" t="s">
        <v>340</v>
      </c>
      <c r="E60" s="48" t="s">
        <v>340</v>
      </c>
      <c r="F60" s="45" t="s">
        <v>341</v>
      </c>
      <c r="G60" s="274">
        <v>1.54</v>
      </c>
      <c r="H60" s="168">
        <v>500000000</v>
      </c>
      <c r="I60" s="411">
        <v>0</v>
      </c>
      <c r="J60" s="244">
        <f>VLOOKUP(C60,'[2]Bond Payments'!$C$6:$J$48,4,FALSE)</f>
        <v>500000000</v>
      </c>
      <c r="K60" s="198" t="s">
        <v>346</v>
      </c>
      <c r="L60" s="199">
        <v>1.6500000000000001E-2</v>
      </c>
      <c r="M60" s="413">
        <f>VLOOKUP(C60,'[2]Bond Payments'!$C$6:$N$48,12,FALSE)/100</f>
        <v>1.9270999999999996E-2</v>
      </c>
      <c r="N60" s="366" t="s">
        <v>647</v>
      </c>
      <c r="O60" s="459">
        <v>41470</v>
      </c>
      <c r="P60" s="649">
        <f>VLOOKUP(C60,'[2]Bond Payments'!$C$6:$J$48,8,FALSE)</f>
        <v>2435640.2777777775</v>
      </c>
      <c r="Q60" s="159">
        <v>42095</v>
      </c>
      <c r="R60" s="80">
        <v>56523</v>
      </c>
      <c r="S60" s="160" t="s">
        <v>398</v>
      </c>
    </row>
    <row r="61" spans="2:19">
      <c r="B61" s="410" t="s">
        <v>119</v>
      </c>
      <c r="C61" s="45" t="s">
        <v>498</v>
      </c>
      <c r="D61" s="45" t="s">
        <v>340</v>
      </c>
      <c r="E61" s="48" t="s">
        <v>340</v>
      </c>
      <c r="F61" s="45" t="s">
        <v>343</v>
      </c>
      <c r="G61" s="274">
        <v>0.83</v>
      </c>
      <c r="H61" s="168">
        <v>1200000000</v>
      </c>
      <c r="I61" s="411">
        <v>0</v>
      </c>
      <c r="J61" s="244">
        <f>VLOOKUP(C61,'[2]Bond Payments'!$C$6:$J$48,4,FALSE)</f>
        <v>1200000000</v>
      </c>
      <c r="K61" s="198" t="s">
        <v>347</v>
      </c>
      <c r="L61" s="199">
        <v>1.55E-2</v>
      </c>
      <c r="M61" s="413">
        <f>VLOOKUP(C61,'[2]Bond Payments'!$C$6:$N$48,12,FALSE)/100</f>
        <v>1.7610000000000001E-2</v>
      </c>
      <c r="N61" s="366" t="s">
        <v>647</v>
      </c>
      <c r="O61" s="459">
        <v>41470</v>
      </c>
      <c r="P61" s="649">
        <f>VLOOKUP(C61,'[2]Bond Payments'!$C$6:$J$48,8,FALSE)</f>
        <v>5341700.0000000009</v>
      </c>
      <c r="Q61" s="159">
        <v>42095</v>
      </c>
      <c r="R61" s="80">
        <v>56523</v>
      </c>
      <c r="S61" s="160" t="s">
        <v>398</v>
      </c>
    </row>
    <row r="62" spans="2:19">
      <c r="B62" s="410" t="s">
        <v>120</v>
      </c>
      <c r="C62" s="45" t="s">
        <v>499</v>
      </c>
      <c r="D62" s="45" t="s">
        <v>340</v>
      </c>
      <c r="E62" s="48" t="s">
        <v>340</v>
      </c>
      <c r="F62" s="45" t="s">
        <v>342</v>
      </c>
      <c r="G62" s="274" t="s">
        <v>348</v>
      </c>
      <c r="H62" s="168">
        <v>175000000</v>
      </c>
      <c r="I62" s="411">
        <v>0</v>
      </c>
      <c r="J62" s="244">
        <f>VLOOKUP(C62,'[2]Bond Payments'!$C$6:$J$48,4,FALSE)</f>
        <v>175000000</v>
      </c>
      <c r="K62" s="198" t="s">
        <v>345</v>
      </c>
      <c r="L62" s="199">
        <v>1.7500000000000002E-2</v>
      </c>
      <c r="M62" s="413">
        <f>VLOOKUP(C62,'[2]Bond Payments'!$C$6:$N$48,12,FALSE)/100</f>
        <v>2.2556300000000001E-2</v>
      </c>
      <c r="N62" s="366" t="s">
        <v>647</v>
      </c>
      <c r="O62" s="459">
        <v>41470</v>
      </c>
      <c r="P62" s="649">
        <f>VLOOKUP(C62,'[2]Bond Payments'!$C$6:$J$48,8,FALSE)</f>
        <v>984134.45890410955</v>
      </c>
      <c r="Q62" s="159">
        <v>42095</v>
      </c>
      <c r="R62" s="80">
        <v>56523</v>
      </c>
      <c r="S62" s="160" t="s">
        <v>398</v>
      </c>
    </row>
    <row r="63" spans="2:19">
      <c r="B63" s="410" t="s">
        <v>121</v>
      </c>
      <c r="C63" s="45" t="s">
        <v>500</v>
      </c>
      <c r="D63" s="45" t="s">
        <v>340</v>
      </c>
      <c r="E63" s="48" t="s">
        <v>340</v>
      </c>
      <c r="F63" s="45" t="s">
        <v>501</v>
      </c>
      <c r="G63" s="274">
        <v>118</v>
      </c>
      <c r="H63" s="168">
        <v>20000000000</v>
      </c>
      <c r="I63" s="411">
        <v>0</v>
      </c>
      <c r="J63" s="244">
        <f>VLOOKUP(C63,'[2]Bond Payments'!$C$6:$J$48,4,FALSE)</f>
        <v>20000000000</v>
      </c>
      <c r="K63" s="198" t="s">
        <v>502</v>
      </c>
      <c r="L63" s="199">
        <v>1.2500000000000001E-2</v>
      </c>
      <c r="M63" s="413">
        <f>VLOOKUP(C63,'[2]Bond Payments'!$C$6:$N$48,12,FALSE)/100</f>
        <v>1.4057099999999999E-2</v>
      </c>
      <c r="N63" s="366" t="s">
        <v>647</v>
      </c>
      <c r="O63" s="459">
        <v>41470</v>
      </c>
      <c r="P63" s="649">
        <f>VLOOKUP(C63,'[2]Bond Payments'!$C$6:$J$48,8,FALSE)</f>
        <v>71847399.999999985</v>
      </c>
      <c r="Q63" s="159">
        <v>42095</v>
      </c>
      <c r="R63" s="80">
        <v>56523</v>
      </c>
      <c r="S63" s="160" t="s">
        <v>398</v>
      </c>
    </row>
    <row r="64" spans="2:19">
      <c r="B64" s="410" t="s">
        <v>127</v>
      </c>
      <c r="C64" s="45" t="s">
        <v>503</v>
      </c>
      <c r="D64" s="45" t="s">
        <v>340</v>
      </c>
      <c r="E64" s="48" t="s">
        <v>340</v>
      </c>
      <c r="F64" s="45" t="s">
        <v>342</v>
      </c>
      <c r="G64" s="274" t="s">
        <v>348</v>
      </c>
      <c r="H64" s="168">
        <v>215000000</v>
      </c>
      <c r="I64" s="411">
        <v>0</v>
      </c>
      <c r="J64" s="244">
        <f>VLOOKUP(C64,'[2]Bond Payments'!$C$6:$J$48,4,FALSE)</f>
        <v>215000000</v>
      </c>
      <c r="K64" s="198" t="s">
        <v>345</v>
      </c>
      <c r="L64" s="199">
        <v>1.8499999999999999E-2</v>
      </c>
      <c r="M64" s="413">
        <f>VLOOKUP(C64,'[2]Bond Payments'!$C$6:$N$48,12,FALSE)/100</f>
        <v>2.3556300000000002E-2</v>
      </c>
      <c r="N64" s="366" t="s">
        <v>647</v>
      </c>
      <c r="O64" s="459">
        <v>41470</v>
      </c>
      <c r="P64" s="649">
        <f>VLOOKUP(C64,'[2]Bond Payments'!$C$6:$J$48,8,FALSE)</f>
        <v>1262682.2178082191</v>
      </c>
      <c r="Q64" s="159">
        <v>42917</v>
      </c>
      <c r="R64" s="80">
        <v>56523</v>
      </c>
      <c r="S64" s="160" t="s">
        <v>398</v>
      </c>
    </row>
    <row r="65" spans="2:19">
      <c r="B65" s="410" t="s">
        <v>124</v>
      </c>
      <c r="C65" s="45" t="s">
        <v>504</v>
      </c>
      <c r="D65" s="45" t="s">
        <v>395</v>
      </c>
      <c r="E65" s="48" t="s">
        <v>395</v>
      </c>
      <c r="F65" s="45" t="s">
        <v>342</v>
      </c>
      <c r="G65" s="274" t="s">
        <v>348</v>
      </c>
      <c r="H65" s="168">
        <v>610000000</v>
      </c>
      <c r="I65" s="411">
        <v>0</v>
      </c>
      <c r="J65" s="244">
        <f>VLOOKUP(C65,'[2]Bond Payments'!$C$6:$J$48,4,FALSE)</f>
        <v>610000000</v>
      </c>
      <c r="K65" s="198" t="s">
        <v>345</v>
      </c>
      <c r="L65" s="199">
        <v>8.9999999999999993E-3</v>
      </c>
      <c r="M65" s="413">
        <f>VLOOKUP(C65,'[2]Bond Payments'!$C$6:$N$48,12,FALSE)/100</f>
        <v>1.4056299999999999E-2</v>
      </c>
      <c r="N65" s="366" t="s">
        <v>647</v>
      </c>
      <c r="O65" s="459">
        <v>41470</v>
      </c>
      <c r="P65" s="649">
        <f>VLOOKUP(C65,'[2]Bond Payments'!$C$6:$J$48,8,FALSE)</f>
        <v>2137712.9123287671</v>
      </c>
      <c r="Q65" s="159" t="s">
        <v>395</v>
      </c>
      <c r="R65" s="80">
        <v>56523</v>
      </c>
      <c r="S65" s="160" t="s">
        <v>397</v>
      </c>
    </row>
    <row r="66" spans="2:19" ht="12.75" thickBot="1">
      <c r="B66" s="414"/>
      <c r="C66" s="415"/>
      <c r="D66" s="415"/>
      <c r="E66" s="353"/>
      <c r="F66" s="415"/>
      <c r="G66" s="416"/>
      <c r="H66" s="415"/>
      <c r="I66" s="353"/>
      <c r="J66" s="417"/>
      <c r="K66" s="353"/>
      <c r="L66" s="415"/>
      <c r="M66" s="353"/>
      <c r="N66" s="415"/>
      <c r="O66" s="353"/>
      <c r="P66" s="420"/>
      <c r="Q66" s="353"/>
      <c r="R66" s="415"/>
      <c r="S66" s="419"/>
    </row>
    <row r="67" spans="2:19">
      <c r="B67" s="390"/>
      <c r="C67" s="4"/>
      <c r="D67" s="4"/>
      <c r="E67" s="4"/>
      <c r="F67" s="4"/>
      <c r="G67" s="275"/>
      <c r="H67" s="119"/>
      <c r="I67" s="48"/>
      <c r="J67" s="272"/>
      <c r="K67" s="48"/>
      <c r="L67" s="631"/>
      <c r="M67" s="48"/>
      <c r="N67" s="81"/>
      <c r="O67" s="81"/>
      <c r="P67" s="82"/>
      <c r="Q67" s="83"/>
      <c r="R67" s="4"/>
      <c r="S67" s="5"/>
    </row>
    <row r="68" spans="2:19">
      <c r="L68" s="632"/>
      <c r="M68" s="633"/>
      <c r="N68" s="633"/>
    </row>
    <row r="69" spans="2:19">
      <c r="O69" s="454"/>
      <c r="P69" s="634"/>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3" fitToHeight="0" orientation="landscape" r:id="rId1"/>
  <headerFooter scaleWithDoc="0">
    <oddHeader>&amp;C&amp;"-,Regular"&amp;6Holmes Master Trust Investor Report - April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S38"/>
  <sheetViews>
    <sheetView view="pageBreakPreview" topLeftCell="C1" zoomScale="60" zoomScaleNormal="100" zoomScalePageLayoutView="40" workbookViewId="0">
      <selection activeCell="Q29" sqref="Q29"/>
    </sheetView>
  </sheetViews>
  <sheetFormatPr defaultRowHeight="12"/>
  <cols>
    <col min="2" max="2" width="29.28515625" customWidth="1"/>
    <col min="3" max="3" width="18.140625" bestFit="1" customWidth="1"/>
    <col min="4" max="4" width="18.7109375" bestFit="1" customWidth="1"/>
    <col min="5" max="5" width="17.5703125" customWidth="1"/>
    <col min="6" max="6" width="17.7109375" bestFit="1" customWidth="1"/>
    <col min="7" max="7" width="17.7109375" style="277" customWidth="1"/>
    <col min="8" max="8" width="17.140625" customWidth="1"/>
    <col min="9" max="9" width="15" customWidth="1"/>
    <col min="10" max="10" width="16.42578125" style="245" customWidth="1"/>
    <col min="11" max="11" width="15.140625" bestFit="1" customWidth="1"/>
    <col min="12" max="12" width="10.42578125" bestFit="1" customWidth="1"/>
    <col min="13" max="13" width="14.85546875" bestFit="1" customWidth="1"/>
    <col min="14" max="14" width="18.140625" customWidth="1"/>
    <col min="15" max="15" width="12.42578125" customWidth="1"/>
    <col min="16" max="16" width="18.140625" bestFit="1" customWidth="1"/>
    <col min="17" max="18" width="14.5703125" bestFit="1" customWidth="1"/>
    <col min="19" max="19" width="16.5703125" bestFit="1" customWidth="1"/>
  </cols>
  <sheetData>
    <row r="2" spans="1:19" ht="12.75" thickBot="1">
      <c r="B2" s="138" t="s">
        <v>101</v>
      </c>
      <c r="C2" s="42"/>
      <c r="D2" s="42"/>
      <c r="E2" s="139"/>
      <c r="F2" s="78"/>
      <c r="G2" s="273"/>
      <c r="H2" s="78"/>
      <c r="I2" s="78"/>
      <c r="J2" s="241"/>
      <c r="K2" s="78"/>
      <c r="L2" s="78"/>
      <c r="M2" s="78"/>
      <c r="N2" s="78"/>
      <c r="O2" s="78"/>
      <c r="P2" s="78"/>
      <c r="Q2" s="78"/>
      <c r="R2" s="78"/>
      <c r="S2" s="140"/>
    </row>
    <row r="3" spans="1:19">
      <c r="A3" s="457"/>
    </row>
    <row r="4" spans="1:19">
      <c r="A4" s="457"/>
    </row>
    <row r="5" spans="1:19">
      <c r="A5" s="457"/>
      <c r="B5" s="352" t="s">
        <v>102</v>
      </c>
      <c r="C5" s="143">
        <v>41018</v>
      </c>
      <c r="D5" s="143"/>
      <c r="E5" s="4"/>
      <c r="F5" s="141"/>
      <c r="G5" s="275"/>
      <c r="H5" s="4"/>
      <c r="I5" s="729" t="s">
        <v>525</v>
      </c>
      <c r="J5" s="729"/>
      <c r="K5" s="4"/>
      <c r="L5" s="4"/>
      <c r="M5" s="4"/>
      <c r="N5" s="4"/>
      <c r="O5" s="4"/>
      <c r="P5" s="4"/>
      <c r="Q5" s="4"/>
      <c r="R5" s="4"/>
      <c r="S5" s="4"/>
    </row>
    <row r="6" spans="1:19" ht="12.75" thickBot="1">
      <c r="A6" s="457"/>
      <c r="B6" s="403"/>
      <c r="C6" s="403"/>
      <c r="D6" s="403"/>
      <c r="E6" s="403"/>
      <c r="F6" s="141"/>
      <c r="G6" s="404"/>
      <c r="H6" s="403"/>
      <c r="I6" s="403"/>
      <c r="J6" s="405"/>
      <c r="K6" s="403"/>
      <c r="L6" s="403"/>
      <c r="M6" s="403"/>
      <c r="N6" s="403"/>
      <c r="O6" s="403"/>
      <c r="P6" s="403"/>
      <c r="Q6" s="403"/>
      <c r="R6" s="403"/>
      <c r="S6" s="403"/>
    </row>
    <row r="7" spans="1:19" ht="54" customHeight="1" thickBot="1">
      <c r="A7" s="457"/>
      <c r="B7" s="294" t="s">
        <v>522</v>
      </c>
      <c r="C7" s="360" t="s">
        <v>103</v>
      </c>
      <c r="D7" s="294" t="s">
        <v>414</v>
      </c>
      <c r="E7" s="294" t="s">
        <v>415</v>
      </c>
      <c r="F7" s="360" t="s">
        <v>104</v>
      </c>
      <c r="G7" s="406" t="s">
        <v>105</v>
      </c>
      <c r="H7" s="360" t="s">
        <v>106</v>
      </c>
      <c r="I7" s="360" t="s">
        <v>107</v>
      </c>
      <c r="J7" s="361" t="s">
        <v>108</v>
      </c>
      <c r="K7" s="360" t="s">
        <v>109</v>
      </c>
      <c r="L7" s="360" t="s">
        <v>110</v>
      </c>
      <c r="M7" s="360" t="s">
        <v>111</v>
      </c>
      <c r="N7" s="360" t="s">
        <v>112</v>
      </c>
      <c r="O7" s="360" t="s">
        <v>113</v>
      </c>
      <c r="P7" s="360" t="s">
        <v>114</v>
      </c>
      <c r="Q7" s="360" t="s">
        <v>115</v>
      </c>
      <c r="R7" s="360" t="s">
        <v>116</v>
      </c>
      <c r="S7" s="360" t="s">
        <v>150</v>
      </c>
    </row>
    <row r="8" spans="1:19">
      <c r="A8" s="457"/>
      <c r="B8" s="144"/>
      <c r="C8" s="44"/>
      <c r="D8" s="44"/>
      <c r="E8" s="145"/>
      <c r="F8" s="44"/>
      <c r="G8" s="276"/>
      <c r="H8" s="146"/>
      <c r="I8" s="147"/>
      <c r="J8" s="243"/>
      <c r="K8" s="149"/>
      <c r="L8" s="150"/>
      <c r="M8" s="151"/>
      <c r="N8" s="152"/>
      <c r="O8" s="151"/>
      <c r="P8" s="153"/>
      <c r="Q8" s="154"/>
      <c r="R8" s="155"/>
      <c r="S8" s="156"/>
    </row>
    <row r="9" spans="1:19">
      <c r="A9" s="457"/>
      <c r="B9" s="410" t="s">
        <v>117</v>
      </c>
      <c r="C9" s="45" t="s">
        <v>523</v>
      </c>
      <c r="D9" s="45" t="s">
        <v>340</v>
      </c>
      <c r="E9" s="48" t="s">
        <v>340</v>
      </c>
      <c r="F9" s="45" t="s">
        <v>341</v>
      </c>
      <c r="G9" s="274">
        <v>1.5920000000000001</v>
      </c>
      <c r="H9" s="168">
        <v>1250000000</v>
      </c>
      <c r="I9" s="411">
        <v>0</v>
      </c>
      <c r="J9" s="244">
        <f>VLOOKUP(C9,'[2]Bond Payments'!$C$6:$N$48,4,FALSE)</f>
        <v>1250000000</v>
      </c>
      <c r="K9" s="198" t="s">
        <v>346</v>
      </c>
      <c r="L9" s="199">
        <v>1.55E-2</v>
      </c>
      <c r="M9" s="413">
        <f>VLOOKUP(C9,'[2]Bond Payments'!$C$6:$N$48,12,FALSE)/100</f>
        <v>1.8271000000000003E-2</v>
      </c>
      <c r="N9" s="366" t="s">
        <v>647</v>
      </c>
      <c r="O9" s="459">
        <v>41470</v>
      </c>
      <c r="P9" s="649">
        <f>VLOOKUP(C9,'[2]Bond Payments'!$C$6:$N$48,8,FALSE)</f>
        <v>5773128.472222222</v>
      </c>
      <c r="Q9" s="159">
        <v>43023</v>
      </c>
      <c r="R9" s="80">
        <v>56523</v>
      </c>
      <c r="S9" s="160" t="s">
        <v>398</v>
      </c>
    </row>
    <row r="10" spans="1:19">
      <c r="A10" s="457"/>
      <c r="B10" s="410" t="s">
        <v>124</v>
      </c>
      <c r="C10" s="45" t="s">
        <v>524</v>
      </c>
      <c r="D10" s="45" t="s">
        <v>395</v>
      </c>
      <c r="E10" s="48" t="s">
        <v>395</v>
      </c>
      <c r="F10" s="45" t="s">
        <v>342</v>
      </c>
      <c r="G10" s="274" t="s">
        <v>348</v>
      </c>
      <c r="H10" s="168">
        <v>175000000</v>
      </c>
      <c r="I10" s="411">
        <v>0</v>
      </c>
      <c r="J10" s="244">
        <f>VLOOKUP(C10,'[2]Bond Payments'!$C$6:$N$48,4,FALSE)</f>
        <v>175000000</v>
      </c>
      <c r="K10" s="198" t="s">
        <v>345</v>
      </c>
      <c r="L10" s="199">
        <v>8.9999999999999993E-3</v>
      </c>
      <c r="M10" s="413">
        <f>VLOOKUP(C10,'[2]Bond Payments'!$C$6:$N$48,12,FALSE)/100</f>
        <v>1.4056299999999999E-2</v>
      </c>
      <c r="N10" s="366" t="s">
        <v>647</v>
      </c>
      <c r="O10" s="459">
        <v>41379</v>
      </c>
      <c r="P10" s="649">
        <f>VLOOKUP(C10,'[2]Bond Payments'!$C$6:$N$48,8,FALSE)</f>
        <v>613278.29452054796</v>
      </c>
      <c r="Q10" s="159" t="s">
        <v>395</v>
      </c>
      <c r="R10" s="80">
        <v>56523</v>
      </c>
      <c r="S10" s="160" t="s">
        <v>397</v>
      </c>
    </row>
    <row r="11" spans="1:19" ht="12.75" thickBot="1">
      <c r="A11" s="457"/>
      <c r="B11" s="414"/>
      <c r="C11" s="415"/>
      <c r="D11" s="415"/>
      <c r="E11" s="353"/>
      <c r="F11" s="415"/>
      <c r="G11" s="416"/>
      <c r="H11" s="415"/>
      <c r="I11" s="353"/>
      <c r="J11" s="417"/>
      <c r="K11" s="353"/>
      <c r="L11" s="415"/>
      <c r="M11" s="353"/>
      <c r="N11" s="415"/>
      <c r="O11" s="353"/>
      <c r="P11" s="420"/>
      <c r="Q11" s="353"/>
      <c r="R11" s="415"/>
      <c r="S11" s="419"/>
    </row>
    <row r="12" spans="1:19">
      <c r="B12" s="390"/>
      <c r="C12" s="4"/>
      <c r="D12" s="4"/>
      <c r="E12" s="4"/>
      <c r="F12" s="4"/>
      <c r="G12" s="275"/>
      <c r="H12" s="119"/>
      <c r="I12" s="48"/>
      <c r="J12" s="272"/>
      <c r="K12" s="48"/>
      <c r="L12" s="48"/>
      <c r="M12" s="48"/>
      <c r="N12" s="81"/>
      <c r="O12" s="81"/>
      <c r="P12" s="82"/>
      <c r="Q12" s="83"/>
      <c r="R12" s="4"/>
      <c r="S12" s="5"/>
    </row>
    <row r="13" spans="1:19">
      <c r="M13" s="476"/>
    </row>
    <row r="15" spans="1:19">
      <c r="B15" s="352" t="s">
        <v>102</v>
      </c>
      <c r="C15" s="143">
        <v>41068</v>
      </c>
      <c r="D15" s="143"/>
      <c r="E15" s="4"/>
      <c r="F15" s="141"/>
      <c r="G15" s="275"/>
      <c r="H15" s="4"/>
      <c r="I15" s="729" t="s">
        <v>535</v>
      </c>
      <c r="J15" s="729"/>
      <c r="K15" s="4"/>
      <c r="L15" s="4"/>
      <c r="M15" s="4"/>
      <c r="N15" s="4"/>
      <c r="O15" s="4"/>
      <c r="P15" s="4"/>
      <c r="Q15" s="4"/>
      <c r="R15" s="4"/>
      <c r="S15" s="4"/>
    </row>
    <row r="16" spans="1:19" ht="12.75" thickBot="1">
      <c r="B16" s="403"/>
      <c r="C16" s="403"/>
      <c r="D16" s="403"/>
      <c r="E16" s="403"/>
      <c r="F16" s="141"/>
      <c r="G16" s="404"/>
      <c r="H16" s="403"/>
      <c r="I16" s="403"/>
      <c r="J16" s="405"/>
      <c r="K16" s="403"/>
      <c r="L16" s="403"/>
      <c r="M16" s="403"/>
      <c r="N16" s="403"/>
      <c r="O16" s="403"/>
      <c r="P16" s="403"/>
      <c r="Q16" s="403"/>
      <c r="R16" s="403"/>
      <c r="S16" s="403"/>
    </row>
    <row r="17" spans="1:19" ht="54" customHeight="1" thickBot="1">
      <c r="A17" s="457"/>
      <c r="B17" s="294" t="s">
        <v>530</v>
      </c>
      <c r="C17" s="360" t="s">
        <v>103</v>
      </c>
      <c r="D17" s="294" t="s">
        <v>414</v>
      </c>
      <c r="E17" s="294" t="s">
        <v>415</v>
      </c>
      <c r="F17" s="360" t="s">
        <v>104</v>
      </c>
      <c r="G17" s="406" t="s">
        <v>105</v>
      </c>
      <c r="H17" s="360" t="s">
        <v>106</v>
      </c>
      <c r="I17" s="360" t="s">
        <v>107</v>
      </c>
      <c r="J17" s="361" t="s">
        <v>108</v>
      </c>
      <c r="K17" s="360" t="s">
        <v>109</v>
      </c>
      <c r="L17" s="360" t="s">
        <v>110</v>
      </c>
      <c r="M17" s="360" t="s">
        <v>111</v>
      </c>
      <c r="N17" s="360" t="s">
        <v>112</v>
      </c>
      <c r="O17" s="360" t="s">
        <v>113</v>
      </c>
      <c r="P17" s="360" t="s">
        <v>114</v>
      </c>
      <c r="Q17" s="360" t="s">
        <v>115</v>
      </c>
      <c r="R17" s="360" t="s">
        <v>116</v>
      </c>
      <c r="S17" s="360" t="s">
        <v>150</v>
      </c>
    </row>
    <row r="18" spans="1:19">
      <c r="B18" s="144"/>
      <c r="C18" s="44"/>
      <c r="D18" s="44"/>
      <c r="E18" s="145"/>
      <c r="F18" s="44"/>
      <c r="G18" s="276"/>
      <c r="H18" s="146"/>
      <c r="I18" s="147"/>
      <c r="J18" s="243"/>
      <c r="K18" s="149"/>
      <c r="L18" s="150"/>
      <c r="M18" s="151"/>
      <c r="N18" s="152"/>
      <c r="O18" s="151"/>
      <c r="P18" s="153"/>
      <c r="Q18" s="154"/>
      <c r="R18" s="155"/>
      <c r="S18" s="156"/>
    </row>
    <row r="19" spans="1:19">
      <c r="B19" s="410" t="s">
        <v>117</v>
      </c>
      <c r="C19" s="45" t="s">
        <v>533</v>
      </c>
      <c r="D19" s="45" t="s">
        <v>340</v>
      </c>
      <c r="E19" s="48" t="s">
        <v>340</v>
      </c>
      <c r="F19" s="45" t="s">
        <v>342</v>
      </c>
      <c r="G19" s="274" t="s">
        <v>348</v>
      </c>
      <c r="H19" s="168">
        <v>515000000</v>
      </c>
      <c r="I19" s="411">
        <v>0</v>
      </c>
      <c r="J19" s="244">
        <f>VLOOKUP(C19,'[2]Bond Payments'!$C$6:$N$48,4,FALSE)</f>
        <v>515000000</v>
      </c>
      <c r="K19" s="198" t="s">
        <v>345</v>
      </c>
      <c r="L19" s="199">
        <v>1.55E-2</v>
      </c>
      <c r="M19" s="413">
        <f>VLOOKUP(C19,'[2]Bond Payments'!$C$6:$N$48,12,FALSE)/100</f>
        <v>2.05563E-2</v>
      </c>
      <c r="N19" s="366" t="s">
        <v>647</v>
      </c>
      <c r="O19" s="459">
        <v>41379</v>
      </c>
      <c r="P19" s="649">
        <f>VLOOKUP(C19,'[2]Bond Payments'!$C$6:$N$48,8,FALSE)</f>
        <v>2639372.6013698629</v>
      </c>
      <c r="Q19" s="159">
        <v>43023</v>
      </c>
      <c r="R19" s="80">
        <v>56523</v>
      </c>
      <c r="S19" s="160" t="s">
        <v>398</v>
      </c>
    </row>
    <row r="20" spans="1:19">
      <c r="B20" s="410" t="s">
        <v>531</v>
      </c>
      <c r="C20" s="45" t="s">
        <v>534</v>
      </c>
      <c r="D20" s="45" t="s">
        <v>354</v>
      </c>
      <c r="E20" s="45" t="s">
        <v>354</v>
      </c>
      <c r="F20" s="45" t="s">
        <v>341</v>
      </c>
      <c r="G20" s="274">
        <v>1.5525</v>
      </c>
      <c r="H20" s="168">
        <v>140000000</v>
      </c>
      <c r="I20" s="411">
        <v>0</v>
      </c>
      <c r="J20" s="244">
        <f>VLOOKUP(C20,'[2]Bond Payments'!$C$6:$N$48,4,FALSE)</f>
        <v>140000000</v>
      </c>
      <c r="K20" s="198" t="s">
        <v>346</v>
      </c>
      <c r="L20" s="199">
        <v>2.1999999999999999E-2</v>
      </c>
      <c r="M20" s="413">
        <f>VLOOKUP(C20,'[2]Bond Payments'!$C$6:$N$48,12,FALSE)/100</f>
        <v>2.4771000000000001E-2</v>
      </c>
      <c r="N20" s="366" t="s">
        <v>647</v>
      </c>
      <c r="O20" s="459">
        <v>41379</v>
      </c>
      <c r="P20" s="649">
        <f>VLOOKUP(C20,'[2]Bond Payments'!$C$6:$N$48,8,FALSE)</f>
        <v>876618.16666666651</v>
      </c>
      <c r="Q20" s="159">
        <v>43023</v>
      </c>
      <c r="R20" s="80">
        <v>56523</v>
      </c>
      <c r="S20" s="160" t="s">
        <v>398</v>
      </c>
    </row>
    <row r="21" spans="1:19">
      <c r="B21" s="410" t="s">
        <v>532</v>
      </c>
      <c r="C21" s="45" t="s">
        <v>571</v>
      </c>
      <c r="D21" s="45" t="s">
        <v>354</v>
      </c>
      <c r="E21" s="45" t="s">
        <v>354</v>
      </c>
      <c r="F21" s="45" t="s">
        <v>342</v>
      </c>
      <c r="G21" s="274" t="s">
        <v>348</v>
      </c>
      <c r="H21" s="168">
        <v>33000000</v>
      </c>
      <c r="I21" s="411">
        <v>0</v>
      </c>
      <c r="J21" s="244">
        <f>VLOOKUP(C21,'[2]Bond Payments'!$C$6:$N$48,4,FALSE)</f>
        <v>33000000</v>
      </c>
      <c r="K21" s="198" t="s">
        <v>345</v>
      </c>
      <c r="L21" s="199">
        <v>2.35E-2</v>
      </c>
      <c r="M21" s="413">
        <f>VLOOKUP(C21,'[2]Bond Payments'!$C$6:$N$48,12,FALSE)/100</f>
        <v>2.85563E-2</v>
      </c>
      <c r="N21" s="366" t="s">
        <v>647</v>
      </c>
      <c r="O21" s="459">
        <v>41379</v>
      </c>
      <c r="P21" s="649">
        <f>VLOOKUP(C21,'[2]Bond Payments'!$C$6:$N$48,8,FALSE)</f>
        <v>234944.02438356166</v>
      </c>
      <c r="Q21" s="159">
        <v>43023</v>
      </c>
      <c r="R21" s="80">
        <v>56523</v>
      </c>
      <c r="S21" s="160" t="s">
        <v>398</v>
      </c>
    </row>
    <row r="22" spans="1:19" ht="12.75" thickBot="1">
      <c r="B22" s="414"/>
      <c r="C22" s="489"/>
      <c r="D22" s="415"/>
      <c r="E22" s="353"/>
      <c r="F22" s="415"/>
      <c r="G22" s="416"/>
      <c r="H22" s="415"/>
      <c r="I22" s="353"/>
      <c r="J22" s="417"/>
      <c r="K22" s="353"/>
      <c r="L22" s="415"/>
      <c r="M22" s="353"/>
      <c r="N22" s="415"/>
      <c r="O22" s="353"/>
      <c r="P22" s="420"/>
      <c r="Q22" s="353"/>
      <c r="R22" s="415"/>
      <c r="S22" s="419"/>
    </row>
    <row r="23" spans="1:19">
      <c r="B23" s="390"/>
      <c r="C23" s="4"/>
      <c r="D23" s="4"/>
      <c r="E23" s="4"/>
      <c r="F23" s="4"/>
      <c r="G23" s="275"/>
      <c r="H23" s="119"/>
      <c r="I23" s="48"/>
      <c r="J23" s="272"/>
      <c r="K23" s="48"/>
      <c r="L23" s="48"/>
      <c r="M23" s="48"/>
      <c r="N23" s="81"/>
      <c r="O23" s="81"/>
      <c r="P23" s="82"/>
      <c r="Q23" s="83"/>
      <c r="R23" s="4"/>
      <c r="S23" s="5"/>
    </row>
    <row r="26" spans="1:19">
      <c r="B26" s="352" t="s">
        <v>102</v>
      </c>
      <c r="C26" s="143">
        <v>41149</v>
      </c>
      <c r="D26" s="143"/>
      <c r="E26" s="4"/>
      <c r="F26" s="141"/>
      <c r="G26" s="275"/>
      <c r="H26" s="4"/>
      <c r="I26" s="729" t="s">
        <v>552</v>
      </c>
      <c r="J26" s="729"/>
      <c r="K26" s="4"/>
      <c r="L26" s="4"/>
      <c r="M26" s="4"/>
      <c r="N26" s="4"/>
      <c r="O26" s="4"/>
      <c r="P26" s="4"/>
      <c r="Q26" s="4"/>
      <c r="R26" s="4"/>
      <c r="S26" s="4"/>
    </row>
    <row r="27" spans="1:19" ht="12.75" thickBot="1">
      <c r="B27" s="403"/>
      <c r="C27" s="403"/>
      <c r="D27" s="403"/>
      <c r="E27" s="403"/>
      <c r="F27" s="141"/>
      <c r="G27" s="404"/>
      <c r="H27" s="403"/>
      <c r="I27" s="403"/>
      <c r="J27" s="405"/>
      <c r="K27" s="403"/>
      <c r="L27" s="403"/>
      <c r="M27" s="403"/>
      <c r="N27" s="403"/>
      <c r="O27" s="403"/>
      <c r="P27" s="403"/>
      <c r="Q27" s="403"/>
      <c r="R27" s="403"/>
      <c r="S27" s="403"/>
    </row>
    <row r="28" spans="1:19" ht="54" customHeight="1" thickBot="1">
      <c r="A28" s="457"/>
      <c r="B28" s="294" t="s">
        <v>551</v>
      </c>
      <c r="C28" s="360" t="s">
        <v>103</v>
      </c>
      <c r="D28" s="294" t="s">
        <v>414</v>
      </c>
      <c r="E28" s="294" t="s">
        <v>415</v>
      </c>
      <c r="F28" s="360" t="s">
        <v>104</v>
      </c>
      <c r="G28" s="406" t="s">
        <v>105</v>
      </c>
      <c r="H28" s="360" t="s">
        <v>106</v>
      </c>
      <c r="I28" s="360" t="s">
        <v>107</v>
      </c>
      <c r="J28" s="361" t="s">
        <v>108</v>
      </c>
      <c r="K28" s="360" t="s">
        <v>109</v>
      </c>
      <c r="L28" s="360" t="s">
        <v>110</v>
      </c>
      <c r="M28" s="360" t="s">
        <v>111</v>
      </c>
      <c r="N28" s="360" t="s">
        <v>112</v>
      </c>
      <c r="O28" s="360" t="s">
        <v>113</v>
      </c>
      <c r="P28" s="360" t="s">
        <v>114</v>
      </c>
      <c r="Q28" s="360" t="s">
        <v>115</v>
      </c>
      <c r="R28" s="360" t="s">
        <v>116</v>
      </c>
      <c r="S28" s="360" t="s">
        <v>150</v>
      </c>
    </row>
    <row r="29" spans="1:19">
      <c r="B29" s="144"/>
      <c r="C29" s="44"/>
      <c r="D29" s="44"/>
      <c r="E29" s="145"/>
      <c r="F29" s="44"/>
      <c r="G29" s="276"/>
      <c r="H29" s="146"/>
      <c r="I29" s="147"/>
      <c r="J29" s="243"/>
      <c r="K29" s="149"/>
      <c r="L29" s="150"/>
      <c r="M29" s="151"/>
      <c r="N29" s="152"/>
      <c r="O29" s="151"/>
      <c r="P29" s="153"/>
      <c r="Q29" s="154"/>
      <c r="R29" s="155"/>
      <c r="S29" s="156"/>
    </row>
    <row r="30" spans="1:19">
      <c r="B30" s="410" t="s">
        <v>117</v>
      </c>
      <c r="C30" s="45" t="s">
        <v>553</v>
      </c>
      <c r="D30" s="45" t="s">
        <v>340</v>
      </c>
      <c r="E30" s="48" t="s">
        <v>340</v>
      </c>
      <c r="F30" s="45" t="s">
        <v>343</v>
      </c>
      <c r="G30" s="274">
        <v>1.2731901911440009</v>
      </c>
      <c r="H30" s="168">
        <v>650000000</v>
      </c>
      <c r="I30" s="411">
        <v>0</v>
      </c>
      <c r="J30" s="244">
        <f>VLOOKUP(C30,'[2]Bond Payments'!$C$6:$N$48,4,FALSE)</f>
        <v>650000000</v>
      </c>
      <c r="K30" s="198" t="s">
        <v>347</v>
      </c>
      <c r="L30" s="199">
        <v>7.4999999999999997E-3</v>
      </c>
      <c r="M30" s="413">
        <f>VLOOKUP(C30,'[2]Bond Payments'!$C$6:$N$48,12,FALSE)/100</f>
        <v>9.6100000000000005E-3</v>
      </c>
      <c r="N30" s="366" t="s">
        <v>647</v>
      </c>
      <c r="O30" s="459">
        <v>41379</v>
      </c>
      <c r="P30" s="649">
        <f>VLOOKUP(C30,'[2]Bond Payments'!$C$6:$N$48,8,FALSE)</f>
        <v>1578976.388888889</v>
      </c>
      <c r="Q30" s="159">
        <v>42200</v>
      </c>
      <c r="R30" s="80">
        <v>56523</v>
      </c>
      <c r="S30" s="160" t="s">
        <v>398</v>
      </c>
    </row>
    <row r="31" spans="1:19">
      <c r="B31" s="410" t="s">
        <v>124</v>
      </c>
      <c r="C31" s="45" t="s">
        <v>554</v>
      </c>
      <c r="D31" s="45" t="s">
        <v>395</v>
      </c>
      <c r="E31" s="48" t="s">
        <v>395</v>
      </c>
      <c r="F31" s="45" t="s">
        <v>342</v>
      </c>
      <c r="G31" s="274" t="s">
        <v>348</v>
      </c>
      <c r="H31" s="168">
        <v>180000000</v>
      </c>
      <c r="I31" s="411">
        <v>0</v>
      </c>
      <c r="J31" s="244">
        <f>VLOOKUP(C31,'[2]Bond Payments'!$C$6:$N$48,4,FALSE)</f>
        <v>180000000</v>
      </c>
      <c r="K31" s="198" t="s">
        <v>345</v>
      </c>
      <c r="L31" s="199">
        <v>8.9999999999999993E-3</v>
      </c>
      <c r="M31" s="413">
        <f>VLOOKUP(C31,'[2]Bond Payments'!$C$6:$N$48,12,FALSE)/100</f>
        <v>1.4056299999999999E-2</v>
      </c>
      <c r="N31" s="366" t="s">
        <v>647</v>
      </c>
      <c r="O31" s="459">
        <v>41379</v>
      </c>
      <c r="P31" s="649">
        <f>VLOOKUP(C31,'[2]Bond Payments'!$C$6:$N$48,8,FALSE)</f>
        <v>630800.53150684934</v>
      </c>
      <c r="Q31" s="159" t="s">
        <v>395</v>
      </c>
      <c r="R31" s="80">
        <v>56523</v>
      </c>
      <c r="S31" s="160" t="s">
        <v>397</v>
      </c>
    </row>
    <row r="32" spans="1:19" ht="12.75" thickBot="1">
      <c r="B32" s="414"/>
      <c r="C32" s="489"/>
      <c r="D32" s="415"/>
      <c r="E32" s="353"/>
      <c r="F32" s="415"/>
      <c r="G32" s="416"/>
      <c r="H32" s="415"/>
      <c r="I32" s="353"/>
      <c r="J32" s="417"/>
      <c r="K32" s="353"/>
      <c r="L32" s="415"/>
      <c r="M32" s="353"/>
      <c r="N32" s="415"/>
      <c r="O32" s="353"/>
      <c r="P32" s="420"/>
      <c r="Q32" s="353"/>
      <c r="R32" s="415"/>
      <c r="S32" s="419"/>
    </row>
    <row r="34" spans="2:13">
      <c r="B34" s="491" t="s">
        <v>545</v>
      </c>
    </row>
    <row r="37" spans="2:13">
      <c r="H37" s="515"/>
    </row>
    <row r="38" spans="2:13" ht="14.25">
      <c r="M38" s="516"/>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5" fitToHeight="0" orientation="landscape" r:id="rId1"/>
  <headerFooter scaleWithDoc="0">
    <oddHeader>&amp;C&amp;"-,Regular"&amp;6Holmes Master Trust Investor Report - April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53"/>
  <sheetViews>
    <sheetView view="pageBreakPreview" topLeftCell="A25" zoomScale="80" zoomScaleNormal="100" zoomScaleSheetLayoutView="80" zoomScalePageLayoutView="60" workbookViewId="0">
      <selection activeCell="C38" sqref="C38"/>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307</v>
      </c>
      <c r="C2" s="114" t="s">
        <v>19</v>
      </c>
      <c r="D2" s="231" t="s">
        <v>128</v>
      </c>
      <c r="E2" s="218" t="s">
        <v>129</v>
      </c>
      <c r="F2" s="114" t="s">
        <v>130</v>
      </c>
      <c r="G2" s="114" t="s">
        <v>308</v>
      </c>
    </row>
    <row r="3" spans="2:8" ht="12.75" thickBot="1">
      <c r="B3" s="115"/>
      <c r="C3" s="115" t="s">
        <v>15</v>
      </c>
      <c r="D3" s="115"/>
      <c r="E3" s="219" t="s">
        <v>131</v>
      </c>
      <c r="F3" s="232" t="s">
        <v>132</v>
      </c>
      <c r="G3" s="115"/>
    </row>
    <row r="4" spans="2:8">
      <c r="B4" s="84"/>
      <c r="C4" s="227"/>
      <c r="D4" s="227"/>
      <c r="E4" s="227"/>
      <c r="F4" s="85"/>
      <c r="G4" s="227"/>
    </row>
    <row r="5" spans="2:8">
      <c r="B5" s="60" t="s">
        <v>309</v>
      </c>
      <c r="C5" s="480">
        <v>9186543776.7760677</v>
      </c>
      <c r="D5" s="73">
        <f>C5/$C$8</f>
        <v>0.81119383419282221</v>
      </c>
      <c r="E5" s="73">
        <f>(C6+C7)/C8</f>
        <v>0.18880616580717782</v>
      </c>
      <c r="F5" s="73">
        <f>(C7+C6+C11)/C8</f>
        <v>0.23428190018134243</v>
      </c>
      <c r="G5" s="73">
        <v>8.3000000000000004E-2</v>
      </c>
      <c r="H5" s="457"/>
    </row>
    <row r="6" spans="2:8">
      <c r="B6" s="479" t="s">
        <v>536</v>
      </c>
      <c r="C6" s="480">
        <v>123177134</v>
      </c>
      <c r="D6" s="73">
        <f>C6/$C$8</f>
        <v>1.0876836168456078E-2</v>
      </c>
      <c r="E6" s="73">
        <f>C7/C8</f>
        <v>0.17792932963872174</v>
      </c>
      <c r="F6" s="73">
        <f>(C7+C11)/C8</f>
        <v>0.22340506401288635</v>
      </c>
      <c r="G6" s="73">
        <v>5.7000000000000002E-2</v>
      </c>
      <c r="H6" s="457"/>
    </row>
    <row r="7" spans="2:8" ht="12.75" thickBot="1">
      <c r="B7" s="60" t="s">
        <v>133</v>
      </c>
      <c r="C7" s="480">
        <v>2015000000</v>
      </c>
      <c r="D7" s="73">
        <f>C7/$C$8</f>
        <v>0.17792932963872174</v>
      </c>
      <c r="E7" s="73">
        <v>0</v>
      </c>
      <c r="F7" s="73">
        <v>0</v>
      </c>
      <c r="G7" s="73">
        <v>0</v>
      </c>
      <c r="H7" s="457"/>
    </row>
    <row r="8" spans="2:8">
      <c r="B8" s="60"/>
      <c r="C8" s="481">
        <f>SUM(C5:C7)</f>
        <v>11324720910.776068</v>
      </c>
      <c r="D8" s="482">
        <v>1</v>
      </c>
      <c r="E8" s="73"/>
      <c r="F8" s="483"/>
      <c r="G8" s="484"/>
      <c r="H8" s="457"/>
    </row>
    <row r="9" spans="2:8" ht="12.75" thickBot="1">
      <c r="B9" s="60"/>
      <c r="C9" s="86"/>
      <c r="D9" s="73"/>
      <c r="E9" s="73"/>
      <c r="F9" s="483"/>
      <c r="G9" s="484"/>
      <c r="H9" s="457"/>
    </row>
    <row r="10" spans="2:8">
      <c r="B10" s="59"/>
      <c r="C10" s="485"/>
      <c r="D10" s="482"/>
      <c r="E10" s="482"/>
      <c r="F10" s="486"/>
      <c r="G10" s="487"/>
      <c r="H10" s="457"/>
    </row>
    <row r="11" spans="2:8">
      <c r="B11" s="60" t="s">
        <v>310</v>
      </c>
      <c r="C11" s="86">
        <v>515000000</v>
      </c>
      <c r="D11" s="73">
        <f>C11/C8</f>
        <v>4.5475734374164613E-2</v>
      </c>
      <c r="E11" s="73"/>
      <c r="F11" s="483"/>
      <c r="G11" s="484"/>
      <c r="H11" s="457"/>
    </row>
    <row r="12" spans="2:8" ht="12.75" thickBot="1">
      <c r="B12" s="62"/>
      <c r="C12" s="87"/>
      <c r="D12" s="87"/>
      <c r="E12" s="88"/>
      <c r="F12" s="233"/>
      <c r="G12" s="88"/>
      <c r="H12" s="457"/>
    </row>
    <row r="13" spans="2:8" ht="12.75" customHeight="1">
      <c r="B13" s="51"/>
      <c r="C13" s="89"/>
      <c r="D13" s="89"/>
      <c r="E13" s="74"/>
      <c r="F13" s="90"/>
      <c r="G13" s="74"/>
    </row>
    <row r="14" spans="2:8" ht="12.75" thickBot="1">
      <c r="B14" s="90"/>
      <c r="C14" s="90"/>
      <c r="D14" s="89"/>
      <c r="E14" s="74"/>
      <c r="F14" s="90"/>
      <c r="G14" s="74"/>
    </row>
    <row r="15" spans="2:8">
      <c r="B15" s="59" t="s">
        <v>134</v>
      </c>
      <c r="C15" s="638">
        <v>0</v>
      </c>
      <c r="D15" s="48"/>
      <c r="E15" s="48"/>
      <c r="F15" s="48"/>
      <c r="G15" s="48"/>
    </row>
    <row r="16" spans="2:8">
      <c r="B16" s="60" t="s">
        <v>135</v>
      </c>
      <c r="C16" s="639">
        <v>0</v>
      </c>
      <c r="D16" s="89"/>
      <c r="E16" s="91"/>
      <c r="F16" s="48"/>
      <c r="G16" s="48"/>
    </row>
    <row r="17" spans="2:7">
      <c r="B17" s="60" t="s">
        <v>136</v>
      </c>
      <c r="C17" s="639">
        <v>0</v>
      </c>
      <c r="D17" s="89"/>
      <c r="E17" s="82"/>
      <c r="F17" s="4"/>
      <c r="G17" s="4"/>
    </row>
    <row r="18" spans="2:7">
      <c r="B18" s="60" t="s">
        <v>137</v>
      </c>
      <c r="C18" s="639">
        <v>0</v>
      </c>
      <c r="D18" s="89"/>
      <c r="E18" s="4"/>
      <c r="F18" s="4"/>
      <c r="G18" s="4"/>
    </row>
    <row r="19" spans="2:7">
      <c r="B19" s="60" t="s">
        <v>138</v>
      </c>
      <c r="C19" s="639">
        <v>0</v>
      </c>
      <c r="D19" s="89"/>
      <c r="E19" s="91"/>
      <c r="F19" s="48"/>
      <c r="G19" s="48"/>
    </row>
    <row r="20" spans="2:7" ht="12.75" thickBot="1">
      <c r="B20" s="92" t="s">
        <v>139</v>
      </c>
      <c r="C20" s="640">
        <v>0</v>
      </c>
      <c r="D20" s="89"/>
      <c r="E20" s="91"/>
      <c r="F20" s="48"/>
      <c r="G20" s="48"/>
    </row>
    <row r="21" spans="2:7">
      <c r="B21" s="13"/>
      <c r="C21" s="13"/>
      <c r="D21" s="93"/>
      <c r="E21" s="94"/>
      <c r="F21" s="48"/>
      <c r="G21" s="48"/>
    </row>
    <row r="22" spans="2:7" ht="12.75" thickBot="1">
      <c r="B22" s="90"/>
      <c r="C22" s="90"/>
      <c r="D22" s="89"/>
      <c r="E22" s="74"/>
      <c r="F22" s="90"/>
      <c r="G22" s="74"/>
    </row>
    <row r="23" spans="2:7">
      <c r="B23" s="113" t="s">
        <v>311</v>
      </c>
      <c r="C23" s="116"/>
      <c r="D23" s="4"/>
    </row>
    <row r="24" spans="2:7" ht="12.75" thickBot="1">
      <c r="B24" s="117"/>
      <c r="C24" s="118"/>
      <c r="D24" s="4"/>
    </row>
    <row r="25" spans="2:7">
      <c r="B25" s="60" t="s">
        <v>140</v>
      </c>
      <c r="C25" s="86">
        <v>515000000</v>
      </c>
      <c r="D25" s="4"/>
    </row>
    <row r="26" spans="2:7">
      <c r="B26" s="60" t="s">
        <v>141</v>
      </c>
      <c r="C26" s="86">
        <v>0</v>
      </c>
      <c r="D26" s="4"/>
    </row>
    <row r="27" spans="2:7">
      <c r="B27" s="60" t="s">
        <v>142</v>
      </c>
      <c r="C27" s="86">
        <v>0</v>
      </c>
      <c r="D27" s="4"/>
    </row>
    <row r="28" spans="2:7" ht="12.75" thickBot="1">
      <c r="B28" s="62" t="s">
        <v>143</v>
      </c>
      <c r="C28" s="87">
        <v>515000000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312</v>
      </c>
      <c r="C32" s="234"/>
      <c r="D32" s="8"/>
      <c r="E32" s="74"/>
      <c r="F32" s="8"/>
      <c r="G32" s="4"/>
    </row>
    <row r="33" spans="2:15" ht="12.75" thickBot="1">
      <c r="B33" s="117"/>
      <c r="C33" s="235"/>
      <c r="D33" s="8"/>
      <c r="E33" s="74"/>
      <c r="F33" s="8"/>
      <c r="G33" s="4"/>
    </row>
    <row r="34" spans="2:15">
      <c r="B34" s="236" t="s">
        <v>579</v>
      </c>
      <c r="C34" s="641">
        <v>1.2815E-2</v>
      </c>
      <c r="D34" s="8"/>
      <c r="E34" s="74"/>
      <c r="F34" s="95"/>
      <c r="G34" s="13"/>
    </row>
    <row r="35" spans="2:15" ht="12.75" thickBot="1">
      <c r="B35" s="92" t="s">
        <v>313</v>
      </c>
      <c r="C35" s="642">
        <v>1.2739E-2</v>
      </c>
      <c r="D35" s="8"/>
      <c r="E35" s="74"/>
      <c r="F35" s="95"/>
      <c r="G35" s="13"/>
    </row>
    <row r="36" spans="2:15">
      <c r="B36" s="8" t="s">
        <v>314</v>
      </c>
      <c r="C36" s="48"/>
      <c r="D36" s="8"/>
      <c r="E36" s="74"/>
      <c r="F36" s="91"/>
      <c r="G36" s="91"/>
    </row>
    <row r="37" spans="2:15">
      <c r="B37" s="8"/>
      <c r="C37" s="48"/>
      <c r="D37" s="8"/>
      <c r="E37" s="74"/>
      <c r="F37" s="91"/>
      <c r="G37" s="91"/>
    </row>
    <row r="38" spans="2:15" ht="12.75" thickBot="1">
      <c r="C38" s="457"/>
      <c r="E38" s="74"/>
    </row>
    <row r="39" spans="2:15">
      <c r="B39" s="59" t="s">
        <v>315</v>
      </c>
      <c r="C39" s="643">
        <v>227907278.77000001</v>
      </c>
    </row>
    <row r="40" spans="2:15">
      <c r="B40" s="85" t="s">
        <v>316</v>
      </c>
      <c r="C40" s="644">
        <v>0</v>
      </c>
    </row>
    <row r="41" spans="2:15">
      <c r="B41" s="85" t="s">
        <v>317</v>
      </c>
      <c r="C41" s="644">
        <v>0</v>
      </c>
    </row>
    <row r="42" spans="2:15" ht="12.75" thickBot="1">
      <c r="B42" s="237" t="s">
        <v>318</v>
      </c>
      <c r="C42" s="645">
        <v>0</v>
      </c>
    </row>
    <row r="43" spans="2:15" ht="12.75" thickBot="1">
      <c r="B43" s="62" t="s">
        <v>489</v>
      </c>
      <c r="C43" s="645">
        <v>227907278.77000001</v>
      </c>
      <c r="O43" t="s">
        <v>568</v>
      </c>
    </row>
    <row r="44" spans="2:15" ht="12.75" thickBot="1"/>
    <row r="45" spans="2:15">
      <c r="B45" s="113" t="s">
        <v>622</v>
      </c>
      <c r="C45" s="653" t="s">
        <v>330</v>
      </c>
      <c r="D45" s="653" t="s">
        <v>581</v>
      </c>
      <c r="E45" s="654" t="s">
        <v>243</v>
      </c>
    </row>
    <row r="46" spans="2:15" ht="12.75" thickBot="1">
      <c r="B46" s="117"/>
      <c r="C46" s="235"/>
      <c r="D46" s="235"/>
      <c r="E46" s="655"/>
    </row>
    <row r="47" spans="2:15">
      <c r="B47" s="236" t="s">
        <v>580</v>
      </c>
      <c r="C47" s="656" t="s">
        <v>582</v>
      </c>
      <c r="D47" s="209" t="s">
        <v>583</v>
      </c>
      <c r="E47" s="658">
        <v>139484159.66</v>
      </c>
    </row>
    <row r="48" spans="2:15">
      <c r="B48" s="236" t="s">
        <v>584</v>
      </c>
      <c r="C48" s="656" t="s">
        <v>582</v>
      </c>
      <c r="D48" s="209" t="s">
        <v>583</v>
      </c>
      <c r="E48" s="658">
        <v>515963488.02999997</v>
      </c>
      <c r="F48" s="634"/>
    </row>
    <row r="49" spans="2:5">
      <c r="B49" s="236" t="s">
        <v>585</v>
      </c>
      <c r="C49" s="657" t="s">
        <v>586</v>
      </c>
      <c r="D49" s="209" t="s">
        <v>588</v>
      </c>
      <c r="E49" s="658">
        <v>0</v>
      </c>
    </row>
    <row r="50" spans="2:5" ht="12.75" thickBot="1">
      <c r="B50" s="92" t="s">
        <v>587</v>
      </c>
      <c r="C50" s="122" t="s">
        <v>348</v>
      </c>
      <c r="D50" s="122" t="s">
        <v>348</v>
      </c>
      <c r="E50" s="662">
        <v>0</v>
      </c>
    </row>
    <row r="51" spans="2:5">
      <c r="B51" s="8"/>
    </row>
    <row r="53" spans="2:5">
      <c r="C53" s="457"/>
    </row>
  </sheetData>
  <pageMargins left="0.70866141732283472" right="0.70866141732283472" top="0.74803149606299213" bottom="0.74803149606299213" header="0.31496062992125984" footer="0.31496062992125984"/>
  <pageSetup paperSize="9" scale="59" orientation="landscape" r:id="rId1"/>
  <headerFooter scaleWithDoc="0">
    <oddHeader>&amp;C&amp;"-,Regular"&amp;6Holmes Master Trust Investor Report - April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2013-06-03T18:58:01Z</cp:lastPrinted>
  <dcterms:created xsi:type="dcterms:W3CDTF">2011-08-15T10:47:16Z</dcterms:created>
  <dcterms:modified xsi:type="dcterms:W3CDTF">2013-06-03T18:58:39Z</dcterms:modified>
</cp:coreProperties>
</file>