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3070" windowHeight="4785" tabRatio="907"/>
  </bookViews>
  <sheets>
    <sheet name="Page 1" sheetId="80" r:id="rId1"/>
    <sheet name="Page 2" sheetId="81" r:id="rId2"/>
    <sheet name="Page 3" sheetId="82" r:id="rId3"/>
    <sheet name="Page 4" sheetId="83" r:id="rId4"/>
    <sheet name="Page 5" sheetId="84" r:id="rId5"/>
    <sheet name="Page 6" sheetId="86" r:id="rId6"/>
    <sheet name="Page 7" sheetId="102" r:id="rId7"/>
    <sheet name="Page 8" sheetId="88" r:id="rId8"/>
    <sheet name="Page 9" sheetId="89" r:id="rId9"/>
    <sheet name="Page 10" sheetId="108" r:id="rId10"/>
    <sheet name="Page 11" sheetId="91" r:id="rId11"/>
    <sheet name="Period Date" sheetId="96" state="hidden" r:id="rId12"/>
  </sheets>
  <externalReferences>
    <externalReference r:id="rId13"/>
    <externalReference r:id="rId14"/>
    <externalReference r:id="rId15"/>
  </externalReferences>
  <definedNames>
    <definedName name="A1_NextCoup" localSheetId="9">#REF!</definedName>
    <definedName name="A1_NextCoup">#REF!</definedName>
    <definedName name="A1_NextInt" localSheetId="9">#REF!</definedName>
    <definedName name="A1_NextInt">#REF!</definedName>
    <definedName name="A1_OrigBal" localSheetId="9">#REF!</definedName>
    <definedName name="A1_OrigBal">#REF!</definedName>
    <definedName name="A1_OsBal" localSheetId="9">#REF!</definedName>
    <definedName name="A1_OsBal">#REF!</definedName>
    <definedName name="A1_Rating" localSheetId="9">#REF!</definedName>
    <definedName name="A1_Rating">#REF!</definedName>
    <definedName name="A1_RefRate" localSheetId="9">#REF!</definedName>
    <definedName name="A1_RefRate">#REF!</definedName>
    <definedName name="A1_Repaid" localSheetId="9">#REF!</definedName>
    <definedName name="A1_Repaid">#REF!</definedName>
    <definedName name="A1_StepUp" localSheetId="9">#REF!</definedName>
    <definedName name="A1_StepUp">#REF!</definedName>
    <definedName name="A2_Currency" localSheetId="9">#REF!</definedName>
    <definedName name="A2_Currency">#REF!</definedName>
    <definedName name="A2_CurrIntRate" localSheetId="9">#REF!</definedName>
    <definedName name="A2_CurrIntRate">#REF!</definedName>
    <definedName name="A2_ISIN" localSheetId="9">#REF!</definedName>
    <definedName name="A2_ISIN">#REF!</definedName>
    <definedName name="A2_Margin" localSheetId="9">#REF!</definedName>
    <definedName name="A2_Margin">#REF!</definedName>
    <definedName name="A2_NextCoup" localSheetId="9">#REF!</definedName>
    <definedName name="A2_NextCoup">#REF!</definedName>
    <definedName name="A2_NextInt" localSheetId="9">#REF!</definedName>
    <definedName name="A2_NextInt">#REF!</definedName>
    <definedName name="A2_OrigBal" localSheetId="9">#REF!</definedName>
    <definedName name="A2_OrigBal">#REF!</definedName>
    <definedName name="A2_OsBal" localSheetId="9">#REF!</definedName>
    <definedName name="A2_OsBal">#REF!</definedName>
    <definedName name="A2_Rating" localSheetId="9">#REF!</definedName>
    <definedName name="A2_Rating">#REF!</definedName>
    <definedName name="A2_RefRate" localSheetId="9">#REF!</definedName>
    <definedName name="A2_RefRate">#REF!</definedName>
    <definedName name="A2_Repaid" localSheetId="9">#REF!</definedName>
    <definedName name="A2_Repaid">#REF!</definedName>
    <definedName name="A2_StepUp" localSheetId="9">#REF!</definedName>
    <definedName name="A2_StepUp">#REF!</definedName>
    <definedName name="A3_Currency" localSheetId="9">#REF!</definedName>
    <definedName name="A3_Currency">#REF!</definedName>
    <definedName name="A3_CurrIntRate" localSheetId="9">#REF!</definedName>
    <definedName name="A3_CurrIntRate">#REF!</definedName>
    <definedName name="A3_ISIN" localSheetId="9">#REF!</definedName>
    <definedName name="A3_ISIN">#REF!</definedName>
    <definedName name="A3_Margin" localSheetId="9">#REF!</definedName>
    <definedName name="A3_Margin">#REF!</definedName>
    <definedName name="A3_NextCoup" localSheetId="9">#REF!</definedName>
    <definedName name="A3_NextCoup">#REF!</definedName>
    <definedName name="A3_NextInt" localSheetId="9">#REF!</definedName>
    <definedName name="A3_NextInt">#REF!</definedName>
    <definedName name="A3_OrigBal" localSheetId="9">#REF!</definedName>
    <definedName name="A3_OrigBal">#REF!</definedName>
    <definedName name="A3_OsBal" localSheetId="9">#REF!</definedName>
    <definedName name="A3_OsBal">#REF!</definedName>
    <definedName name="A3_Rating" localSheetId="9">#REF!</definedName>
    <definedName name="A3_Rating">#REF!</definedName>
    <definedName name="A3_RefRate" localSheetId="9">#REF!</definedName>
    <definedName name="A3_RefRate">#REF!</definedName>
    <definedName name="A3_Repaid" localSheetId="9">#REF!</definedName>
    <definedName name="A3_Repaid">#REF!</definedName>
    <definedName name="A3_StepUp" localSheetId="9">#REF!</definedName>
    <definedName name="A3_StepUp">#REF!</definedName>
    <definedName name="A4_Currency" localSheetId="9">#REF!</definedName>
    <definedName name="A4_Currency">#REF!</definedName>
    <definedName name="A4_CurrIntRate" localSheetId="9">#REF!</definedName>
    <definedName name="A4_CurrIntRate">#REF!</definedName>
    <definedName name="A4_ISIN" localSheetId="9">#REF!</definedName>
    <definedName name="A4_ISIN">#REF!</definedName>
    <definedName name="A4_Margin" localSheetId="9">#REF!</definedName>
    <definedName name="A4_Margin">#REF!</definedName>
    <definedName name="A4_NextCoup" localSheetId="9">#REF!</definedName>
    <definedName name="A4_NextCoup">#REF!</definedName>
    <definedName name="A4_NextInt" localSheetId="9">#REF!</definedName>
    <definedName name="A4_NextInt">#REF!</definedName>
    <definedName name="A4_OrigBal" localSheetId="9">#REF!</definedName>
    <definedName name="A4_OrigBal">#REF!</definedName>
    <definedName name="A4_OsBal" localSheetId="9">#REF!</definedName>
    <definedName name="A4_OsBal">#REF!</definedName>
    <definedName name="A4_Rating" localSheetId="9">#REF!</definedName>
    <definedName name="A4_Rating">#REF!</definedName>
    <definedName name="A4_RefRate" localSheetId="9">#REF!</definedName>
    <definedName name="A4_RefRate">#REF!</definedName>
    <definedName name="A4_Repaid" localSheetId="9">#REF!</definedName>
    <definedName name="A4_Repaid">#REF!</definedName>
    <definedName name="A4_StepUp" localSheetId="9">#REF!</definedName>
    <definedName name="A4_StepUp">#REF!</definedName>
    <definedName name="Amount_Redeem" localSheetId="9">#REF!</definedName>
    <definedName name="Amount_Redeem">#REF!</definedName>
    <definedName name="Amount_Repurch" localSheetId="9">#REF!</definedName>
    <definedName name="Amount_Repurch">#REF!</definedName>
    <definedName name="Amount_Subs" localSheetId="9">#REF!</definedName>
    <definedName name="Amount_Subs">#REF!</definedName>
    <definedName name="arr_arr_less_than_nine_mth" localSheetId="9">#REF!</definedName>
    <definedName name="arr_arr_less_than_nine_mth">#REF!</definedName>
    <definedName name="arr_arr_less_than_one_mth" localSheetId="9">#REF!</definedName>
    <definedName name="arr_arr_less_than_one_mth">#REF!</definedName>
    <definedName name="arr_arr_less_than_six_mth" localSheetId="9">#REF!</definedName>
    <definedName name="arr_arr_less_than_six_mth">#REF!</definedName>
    <definedName name="arr_arr_less_than_three_mth" localSheetId="9">#REF!</definedName>
    <definedName name="arr_arr_less_than_three_mth">#REF!</definedName>
    <definedName name="arr_arr_less_than_twelve_mth" localSheetId="9">#REF!</definedName>
    <definedName name="arr_arr_less_than_twelve_mth">#REF!</definedName>
    <definedName name="arr_arr_more_than_twelve_mth" localSheetId="9">#REF!</definedName>
    <definedName name="arr_arr_more_than_twelve_mth">#REF!</definedName>
    <definedName name="arr_no_less_than_nine_mth" localSheetId="9">#REF!</definedName>
    <definedName name="arr_no_less_than_nine_mth">#REF!</definedName>
    <definedName name="arr_no_less_than_one_mth" localSheetId="9">#REF!</definedName>
    <definedName name="arr_no_less_than_one_mth">#REF!</definedName>
    <definedName name="arr_no_less_than_six_mth" localSheetId="9">#REF!</definedName>
    <definedName name="arr_no_less_than_six_mth">#REF!</definedName>
    <definedName name="arr_no_less_than_three_mth" localSheetId="9">#REF!</definedName>
    <definedName name="arr_no_less_than_three_mth">#REF!</definedName>
    <definedName name="arr_no_less_than_twelve_mth" localSheetId="9">#REF!</definedName>
    <definedName name="arr_no_less_than_twelve_mth">#REF!</definedName>
    <definedName name="arr_no_more_than_twelve_mth" localSheetId="9">#REF!</definedName>
    <definedName name="arr_no_more_than_twelve_mth">#REF!</definedName>
    <definedName name="arr_principle_less_than_nine_mth" localSheetId="9">#REF!</definedName>
    <definedName name="arr_principle_less_than_nine_mth">#REF!</definedName>
    <definedName name="arr_principle_less_than_one_mth" localSheetId="9">#REF!</definedName>
    <definedName name="arr_principle_less_than_one_mth">#REF!</definedName>
    <definedName name="arr_principle_less_than_six_mth" localSheetId="9">#REF!</definedName>
    <definedName name="arr_principle_less_than_six_mth">#REF!</definedName>
    <definedName name="arr_principle_less_than_three_mth" localSheetId="9">#REF!</definedName>
    <definedName name="arr_principle_less_than_three_mth">#REF!</definedName>
    <definedName name="arr_principle_less_than_twelve_mth" localSheetId="9">#REF!</definedName>
    <definedName name="arr_principle_less_than_twelve_mth">#REF!</definedName>
    <definedName name="arr_principle_more_than_twelve_mth" localSheetId="9">#REF!</definedName>
    <definedName name="arr_principle_more_than_twelve_mth">#REF!</definedName>
    <definedName name="arr_tot_prop_in_possession_since_incep" localSheetId="9">#REF!</definedName>
    <definedName name="arr_tot_prop_in_possession_since_incep">#REF!</definedName>
    <definedName name="Arrears01" localSheetId="9">#REF!</definedName>
    <definedName name="Arrears01">#REF!</definedName>
    <definedName name="avg_loan_size" localSheetId="9">#REF!</definedName>
    <definedName name="avg_loan_size">#REF!</definedName>
    <definedName name="B1_Currency" localSheetId="9">#REF!</definedName>
    <definedName name="B1_Currency">#REF!</definedName>
    <definedName name="B1_CurrIntRate" localSheetId="9">#REF!</definedName>
    <definedName name="B1_CurrIntRate">#REF!</definedName>
    <definedName name="B1_ISIN" localSheetId="9">#REF!</definedName>
    <definedName name="B1_ISIN">#REF!</definedName>
    <definedName name="B1_Margin" localSheetId="9">#REF!</definedName>
    <definedName name="B1_Margin">#REF!</definedName>
    <definedName name="B1_NextCoup" localSheetId="9">#REF!</definedName>
    <definedName name="B1_NextCoup">#REF!</definedName>
    <definedName name="B1_NextInt" localSheetId="9">#REF!</definedName>
    <definedName name="B1_NextInt">#REF!</definedName>
    <definedName name="B1_OrigBal" localSheetId="9">#REF!</definedName>
    <definedName name="B1_OrigBal">#REF!</definedName>
    <definedName name="B1_OsBal" localSheetId="9">#REF!</definedName>
    <definedName name="B1_OsBal">#REF!</definedName>
    <definedName name="B1_Rating" localSheetId="9">#REF!</definedName>
    <definedName name="B1_Rating">#REF!</definedName>
    <definedName name="B1_RefRate" localSheetId="9">#REF!</definedName>
    <definedName name="B1_RefRate">#REF!</definedName>
    <definedName name="B1_Repaid" localSheetId="9">#REF!</definedName>
    <definedName name="B1_Repaid">#REF!</definedName>
    <definedName name="B1_StepUp" localSheetId="9">#REF!</definedName>
    <definedName name="B1_StepUp">#REF!</definedName>
    <definedName name="B2_Currency" localSheetId="9">#REF!</definedName>
    <definedName name="B2_Currency">#REF!</definedName>
    <definedName name="B2_CurrIntRate" localSheetId="9">#REF!</definedName>
    <definedName name="B2_CurrIntRate">#REF!</definedName>
    <definedName name="B2_ISIN" localSheetId="9">#REF!</definedName>
    <definedName name="B2_ISIN">#REF!</definedName>
    <definedName name="B2_Margin" localSheetId="9">#REF!</definedName>
    <definedName name="B2_Margin">#REF!</definedName>
    <definedName name="B2_NextCoup" localSheetId="9">#REF!</definedName>
    <definedName name="B2_NextCoup">#REF!</definedName>
    <definedName name="B2_NextInt" localSheetId="9">#REF!</definedName>
    <definedName name="B2_NextInt">#REF!</definedName>
    <definedName name="B2_OrigBal" localSheetId="9">#REF!</definedName>
    <definedName name="B2_OrigBal">#REF!</definedName>
    <definedName name="B2_OsBal" localSheetId="9">#REF!</definedName>
    <definedName name="B2_OsBal">#REF!</definedName>
    <definedName name="B2_Rating" localSheetId="9">#REF!</definedName>
    <definedName name="B2_Rating">#REF!</definedName>
    <definedName name="B2_RefRate" localSheetId="9">#REF!</definedName>
    <definedName name="B2_RefRate">#REF!</definedName>
    <definedName name="B2_Repaid" localSheetId="9">#REF!</definedName>
    <definedName name="B2_Repaid">#REF!</definedName>
    <definedName name="B2_StepUp" localSheetId="9">#REF!</definedName>
    <definedName name="B2_StepUp">#REF!</definedName>
    <definedName name="B3_Currency" localSheetId="9">#REF!</definedName>
    <definedName name="B3_Currency">#REF!</definedName>
    <definedName name="B3_CurrIntRate" localSheetId="9">#REF!</definedName>
    <definedName name="B3_CurrIntRate">#REF!</definedName>
    <definedName name="B3_ISIN" localSheetId="9">#REF!</definedName>
    <definedName name="B3_ISIN">#REF!</definedName>
    <definedName name="B3_Margin" localSheetId="9">#REF!</definedName>
    <definedName name="B3_Margin">#REF!</definedName>
    <definedName name="B3_NextCoup" localSheetId="9">#REF!</definedName>
    <definedName name="B3_NextCoup">#REF!</definedName>
    <definedName name="B3_NextInt" localSheetId="9">#REF!</definedName>
    <definedName name="B3_NextInt">#REF!</definedName>
    <definedName name="B3_OrigBal" localSheetId="9">#REF!</definedName>
    <definedName name="B3_OrigBal">#REF!</definedName>
    <definedName name="B3_OsBal" localSheetId="9">#REF!</definedName>
    <definedName name="B3_OsBal">#REF!</definedName>
    <definedName name="B3_Rating" localSheetId="9">#REF!</definedName>
    <definedName name="B3_Rating">#REF!</definedName>
    <definedName name="B3_RefRate" localSheetId="9">#REF!</definedName>
    <definedName name="B3_RefRate">#REF!</definedName>
    <definedName name="B3_Repaid" localSheetId="9">#REF!</definedName>
    <definedName name="B3_Repaid">#REF!</definedName>
    <definedName name="B3_StepUp" localSheetId="9">#REF!</definedName>
    <definedName name="B3_StepUp">#REF!</definedName>
    <definedName name="B4_Currency" localSheetId="9">#REF!</definedName>
    <definedName name="B4_Currency">#REF!</definedName>
    <definedName name="B4_CurrIntRate" localSheetId="9">#REF!</definedName>
    <definedName name="B4_CurrIntRate">#REF!</definedName>
    <definedName name="B4_ISIN" localSheetId="9">#REF!</definedName>
    <definedName name="B4_ISIN">#REF!</definedName>
    <definedName name="B4_Margin" localSheetId="9">#REF!</definedName>
    <definedName name="B4_Margin">#REF!</definedName>
    <definedName name="B4_NextCoup" localSheetId="9">#REF!</definedName>
    <definedName name="B4_NextCoup">#REF!</definedName>
    <definedName name="B4_NextInt" localSheetId="9">#REF!</definedName>
    <definedName name="B4_NextInt">#REF!</definedName>
    <definedName name="B4_OrigBal" localSheetId="9">#REF!</definedName>
    <definedName name="B4_OrigBal">#REF!</definedName>
    <definedName name="B4_OsBal" localSheetId="9">#REF!</definedName>
    <definedName name="B4_OsBal">#REF!</definedName>
    <definedName name="B4_Rating" localSheetId="9">#REF!</definedName>
    <definedName name="B4_Rating">#REF!</definedName>
    <definedName name="B4_RefRate" localSheetId="9">#REF!</definedName>
    <definedName name="B4_RefRate">#REF!</definedName>
    <definedName name="B4_Repaid" localSheetId="9">#REF!</definedName>
    <definedName name="B4_Repaid">#REF!</definedName>
    <definedName name="B4_StepUp" localSheetId="9">#REF!</definedName>
    <definedName name="B4_StepUp">#REF!</definedName>
    <definedName name="Closing" localSheetId="9">#REF!</definedName>
    <definedName name="Closing">#REF!</definedName>
    <definedName name="CollRep_End" localSheetId="9">#REF!</definedName>
    <definedName name="CollRep_End">#REF!</definedName>
    <definedName name="CollRep_Start" localSheetId="9">#REF!</definedName>
    <definedName name="CollRep_Start">#REF!</definedName>
    <definedName name="ColRep_Comps" localSheetId="9">#REF!</definedName>
    <definedName name="ColRep_Comps">#REF!</definedName>
    <definedName name="Column" localSheetId="9">#REF!</definedName>
    <definedName name="Column">#REF!</definedName>
    <definedName name="comparacol" localSheetId="9">#REF!</definedName>
    <definedName name="comparacol">#REF!</definedName>
    <definedName name="Count" localSheetId="9">#REF!</definedName>
    <definedName name="Count">#REF!</definedName>
    <definedName name="CountSub" localSheetId="9">#REF!</definedName>
    <definedName name="CountSub">#REF!</definedName>
    <definedName name="CPR" localSheetId="9">#REF!</definedName>
    <definedName name="CPR">#REF!</definedName>
    <definedName name="CPRAnnual" localSheetId="9">#REF!</definedName>
    <definedName name="CPRAnnual">#REF!</definedName>
    <definedName name="CPRMonthly" localSheetId="9">#REF!</definedName>
    <definedName name="CPRMonthly">#REF!</definedName>
    <definedName name="CPRnontech" localSheetId="9">#REF!</definedName>
    <definedName name="CPRnontech">#REF!</definedName>
    <definedName name="CPRtech" localSheetId="9">#REF!</definedName>
    <definedName name="CPRtech">#REF!</definedName>
    <definedName name="Curr_CPR_12month" localSheetId="9">#REF!</definedName>
    <definedName name="Curr_CPR_12month">#REF!</definedName>
    <definedName name="Curr_CPR_1month" localSheetId="9">#REF!</definedName>
    <definedName name="Curr_CPR_1month">#REF!</definedName>
    <definedName name="curr_existing_borrowers_svr" localSheetId="9">#REF!</definedName>
    <definedName name="curr_existing_borrowers_svr">#REF!</definedName>
    <definedName name="curr_no_loans" localSheetId="9">#REF!</definedName>
    <definedName name="curr_no_loans">#REF!</definedName>
    <definedName name="curr_no_subacc" localSheetId="9">#REF!</definedName>
    <definedName name="curr_no_subacc">#REF!</definedName>
    <definedName name="curr_val_loans" localSheetId="9">#REF!</definedName>
    <definedName name="curr_val_loans">#REF!</definedName>
    <definedName name="CurrBal" localSheetId="9">#REF!</definedName>
    <definedName name="CurrBal">#REF!</definedName>
    <definedName name="CurrbalLM" localSheetId="9">#REF!</definedName>
    <definedName name="CurrbalLM">#REF!</definedName>
    <definedName name="CurrBalSub" localSheetId="9">#REF!</definedName>
    <definedName name="CurrBalSub">#REF!</definedName>
    <definedName name="EUR">'[1]Capital Structure'!$G$11</definedName>
    <definedName name="ExSCols" localSheetId="9">#REF!</definedName>
    <definedName name="ExSCols">#REF!</definedName>
    <definedName name="ExSData" localSheetId="9">#REF!</definedName>
    <definedName name="ExSData">#REF!</definedName>
    <definedName name="ExSRows" localSheetId="9">#REF!</definedName>
    <definedName name="ExSRows">#REF!</definedName>
    <definedName name="F1prinled" localSheetId="9">#REF!</definedName>
    <definedName name="F1prinled">#REF!</definedName>
    <definedName name="FunderShareCF" localSheetId="9">#REF!</definedName>
    <definedName name="FunderShareCF">#REF!</definedName>
    <definedName name="Funding_Percent" localSheetId="9">#REF!</definedName>
    <definedName name="Funding_Percent">#REF!</definedName>
    <definedName name="Funding_Share" localSheetId="9">#REF!</definedName>
    <definedName name="Funding_Share">#REF!</definedName>
    <definedName name="FundingPercent" localSheetId="9">#REF!</definedName>
    <definedName name="FundingPercent">#REF!</definedName>
    <definedName name="FundingShare" localSheetId="9">#REF!</definedName>
    <definedName name="FundingShare">#REF!</definedName>
    <definedName name="FundIssue" localSheetId="9">#REF!</definedName>
    <definedName name="FundIssue">#REF!</definedName>
    <definedName name="FundIssuePercent" localSheetId="9">#REF!</definedName>
    <definedName name="FundIssuePercent">#REF!</definedName>
    <definedName name="FundStart" localSheetId="9">#REF!</definedName>
    <definedName name="FundStart">#REF!</definedName>
    <definedName name="IntPay">[2]IntPay!$B$4:$AT$249</definedName>
    <definedName name="IntPayCols">[2]IntPay!$B$3:$AT$3</definedName>
    <definedName name="IntPayRows">[2]IntPay!$A$4:$A$249</definedName>
    <definedName name="LTVWAVNow" localSheetId="9">#REF!</definedName>
    <definedName name="LTVWAVNow">#REF!</definedName>
    <definedName name="M1_Currency" localSheetId="9">#REF!</definedName>
    <definedName name="M1_Currency">#REF!</definedName>
    <definedName name="M1_CurrIntRate" localSheetId="9">#REF!</definedName>
    <definedName name="M1_CurrIntRate">#REF!</definedName>
    <definedName name="M1_ISIN" localSheetId="9">#REF!</definedName>
    <definedName name="M1_ISIN">#REF!</definedName>
    <definedName name="M1_Margin" localSheetId="9">#REF!</definedName>
    <definedName name="M1_Margin">#REF!</definedName>
    <definedName name="M1_NextCoup" localSheetId="9">#REF!</definedName>
    <definedName name="M1_NextCoup">#REF!</definedName>
    <definedName name="M1_NextInt" localSheetId="9">#REF!</definedName>
    <definedName name="M1_NextInt">#REF!</definedName>
    <definedName name="M1_OrigBal" localSheetId="9">#REF!</definedName>
    <definedName name="M1_OrigBal">#REF!</definedName>
    <definedName name="M1_OsBal" localSheetId="9">#REF!</definedName>
    <definedName name="M1_OsBal">#REF!</definedName>
    <definedName name="M1_Rating" localSheetId="9">#REF!</definedName>
    <definedName name="M1_Rating">#REF!</definedName>
    <definedName name="M1_RefRate" localSheetId="9">#REF!</definedName>
    <definedName name="M1_RefRate">#REF!</definedName>
    <definedName name="M1_Repaid" localSheetId="9">#REF!</definedName>
    <definedName name="M1_Repaid">#REF!</definedName>
    <definedName name="M1_StepUp" localSheetId="9">#REF!</definedName>
    <definedName name="M1_StepUp">#REF!</definedName>
    <definedName name="M2_Currency" localSheetId="9">#REF!</definedName>
    <definedName name="M2_Currency">#REF!</definedName>
    <definedName name="M2_CurrIntRate" localSheetId="9">#REF!</definedName>
    <definedName name="M2_CurrIntRate">#REF!</definedName>
    <definedName name="M2_ISIN" localSheetId="9">#REF!</definedName>
    <definedName name="M2_ISIN">#REF!</definedName>
    <definedName name="M2_Margin" localSheetId="9">#REF!</definedName>
    <definedName name="M2_Margin">#REF!</definedName>
    <definedName name="M2_NextCoup" localSheetId="9">#REF!</definedName>
    <definedName name="M2_NextCoup">#REF!</definedName>
    <definedName name="M2_NextInt" localSheetId="9">#REF!</definedName>
    <definedName name="M2_NextInt">#REF!</definedName>
    <definedName name="M2_OrigBal" localSheetId="9">#REF!</definedName>
    <definedName name="M2_OrigBal">#REF!</definedName>
    <definedName name="M2_OsBal" localSheetId="9">#REF!</definedName>
    <definedName name="M2_OsBal">#REF!</definedName>
    <definedName name="M2_Rating" localSheetId="9">#REF!</definedName>
    <definedName name="M2_Rating">#REF!</definedName>
    <definedName name="M2_RefRate" localSheetId="9">#REF!</definedName>
    <definedName name="M2_RefRate">#REF!</definedName>
    <definedName name="M2_Repaid" localSheetId="9">#REF!</definedName>
    <definedName name="M2_Repaid">#REF!</definedName>
    <definedName name="M2_StepUp" localSheetId="9">#REF!</definedName>
    <definedName name="M2_StepUp">#REF!</definedName>
    <definedName name="M3_Currency" localSheetId="9">#REF!</definedName>
    <definedName name="M3_Currency">#REF!</definedName>
    <definedName name="M3_CurrIntRate" localSheetId="9">#REF!</definedName>
    <definedName name="M3_CurrIntRate">#REF!</definedName>
    <definedName name="M3_ISIN" localSheetId="9">#REF!</definedName>
    <definedName name="M3_ISIN">#REF!</definedName>
    <definedName name="M3_Margin" localSheetId="9">#REF!</definedName>
    <definedName name="M3_Margin">#REF!</definedName>
    <definedName name="M3_NextCoup" localSheetId="9">#REF!</definedName>
    <definedName name="M3_NextCoup">#REF!</definedName>
    <definedName name="M3_NextInt" localSheetId="9">#REF!</definedName>
    <definedName name="M3_NextInt">#REF!</definedName>
    <definedName name="M3_OrigBal" localSheetId="9">#REF!</definedName>
    <definedName name="M3_OrigBal">#REF!</definedName>
    <definedName name="M3_OsBal" localSheetId="9">#REF!</definedName>
    <definedName name="M3_OsBal">#REF!</definedName>
    <definedName name="M3_Rating" localSheetId="9">#REF!</definedName>
    <definedName name="M3_Rating">#REF!</definedName>
    <definedName name="M3_RefRate" localSheetId="9">#REF!</definedName>
    <definedName name="M3_RefRate">#REF!</definedName>
    <definedName name="M3_Repaid" localSheetId="9">#REF!</definedName>
    <definedName name="M3_Repaid">#REF!</definedName>
    <definedName name="M3_StepUp" localSheetId="9">#REF!</definedName>
    <definedName name="M3_StepUp">#REF!</definedName>
    <definedName name="M4_Currency" localSheetId="9">#REF!</definedName>
    <definedName name="M4_Currency">#REF!</definedName>
    <definedName name="M4_CurrIntRate" localSheetId="9">#REF!</definedName>
    <definedName name="M4_CurrIntRate">#REF!</definedName>
    <definedName name="M4_ISIN" localSheetId="9">#REF!</definedName>
    <definedName name="M4_ISIN">#REF!</definedName>
    <definedName name="M4_Margin" localSheetId="9">#REF!</definedName>
    <definedName name="M4_Margin">#REF!</definedName>
    <definedName name="M4_NextCoup" localSheetId="9">#REF!</definedName>
    <definedName name="M4_NextCoup">#REF!</definedName>
    <definedName name="M4_NextInt" localSheetId="9">#REF!</definedName>
    <definedName name="M4_NextInt">#REF!</definedName>
    <definedName name="M4_OrigBal" localSheetId="9">#REF!</definedName>
    <definedName name="M4_OrigBal">#REF!</definedName>
    <definedName name="M4_OsBal" localSheetId="9">#REF!</definedName>
    <definedName name="M4_OsBal">#REF!</definedName>
    <definedName name="M4_Rating" localSheetId="9">#REF!</definedName>
    <definedName name="M4_Rating">#REF!</definedName>
    <definedName name="M4_RefRate" localSheetId="9">#REF!</definedName>
    <definedName name="M4_RefRate">#REF!</definedName>
    <definedName name="M4_Repaid" localSheetId="9">#REF!</definedName>
    <definedName name="M4_Repaid">#REF!</definedName>
    <definedName name="M4_StepUp" localSheetId="9">#REF!</definedName>
    <definedName name="M4_StepUp">#REF!</definedName>
    <definedName name="Min_Sell_Percent" localSheetId="9">#REF!</definedName>
    <definedName name="Min_Sell_Percent">#REF!</definedName>
    <definedName name="Min_Sell_Share" localSheetId="9">#REF!</definedName>
    <definedName name="Min_Sell_Share">#REF!</definedName>
    <definedName name="MWAV" localSheetId="9">#REF!</definedName>
    <definedName name="MWAV">#REF!</definedName>
    <definedName name="MWAV_LM" localSheetId="9">#REF!</definedName>
    <definedName name="MWAV_LM">#REF!</definedName>
    <definedName name="Name" localSheetId="9">#REF!</definedName>
    <definedName name="Name">#REF!</definedName>
    <definedName name="nC2_ISIN" localSheetId="9">#REF!</definedName>
    <definedName name="nC2_ISIN">#REF!</definedName>
    <definedName name="nC3_ISIN" localSheetId="9">#REF!</definedName>
    <definedName name="nC3_ISIN">#REF!</definedName>
    <definedName name="no_0_50000" localSheetId="9">#REF!</definedName>
    <definedName name="no_0_50000">#REF!</definedName>
    <definedName name="no_100001_150000" localSheetId="9">#REF!</definedName>
    <definedName name="no_100001_150000">#REF!</definedName>
    <definedName name="no_150001_200000" localSheetId="9">#REF!</definedName>
    <definedName name="no_150001_200000">#REF!</definedName>
    <definedName name="no_200001_250000" localSheetId="9">#REF!</definedName>
    <definedName name="no_200001_250000">#REF!</definedName>
    <definedName name="no_250001_300000" localSheetId="9">#REF!</definedName>
    <definedName name="no_250001_300000">#REF!</definedName>
    <definedName name="no_300001_350000" localSheetId="9">#REF!</definedName>
    <definedName name="no_300001_350000">#REF!</definedName>
    <definedName name="no_350001_400000" localSheetId="9">#REF!</definedName>
    <definedName name="no_350001_400000">#REF!</definedName>
    <definedName name="no_400001_450000" localSheetId="9">#REF!</definedName>
    <definedName name="no_400001_450000">#REF!</definedName>
    <definedName name="no_450001_500000" localSheetId="9">#REF!</definedName>
    <definedName name="no_450001_500000">#REF!</definedName>
    <definedName name="no_500001_550000" localSheetId="9">#REF!</definedName>
    <definedName name="no_500001_550000">#REF!</definedName>
    <definedName name="no_50001_100000" localSheetId="9">#REF!</definedName>
    <definedName name="no_50001_100000">#REF!</definedName>
    <definedName name="no_550001_600000" localSheetId="9">#REF!</definedName>
    <definedName name="no_550001_600000">#REF!</definedName>
    <definedName name="no_600001_650000" localSheetId="9">#REF!</definedName>
    <definedName name="no_600001_650000">#REF!</definedName>
    <definedName name="no_650001_700000" localSheetId="9">#REF!</definedName>
    <definedName name="no_650001_700000">#REF!</definedName>
    <definedName name="no_700001_750000" localSheetId="9">#REF!</definedName>
    <definedName name="no_700001_750000">#REF!</definedName>
    <definedName name="no_avg_arr_at_sale" localSheetId="9">#REF!</definedName>
    <definedName name="no_avg_arr_at_sale">#REF!</definedName>
    <definedName name="no_avg_time_poss_to_sale" localSheetId="9">#REF!</definedName>
    <definedName name="no_avg_time_poss_to_sale">#REF!</definedName>
    <definedName name="no_boe_base_rte_tracker_loans" localSheetId="9">#REF!</definedName>
    <definedName name="no_boe_base_rte_tracker_loans">#REF!</definedName>
    <definedName name="no_combi_repay_interest_only" localSheetId="9">#REF!</definedName>
    <definedName name="no_combi_repay_interest_only">#REF!</definedName>
    <definedName name="no_curr_no_brought_forward" localSheetId="9">#REF!</definedName>
    <definedName name="no_curr_no_brought_forward">#REF!</definedName>
    <definedName name="no_discount_loans" localSheetId="9">#REF!</definedName>
    <definedName name="no_discount_loans">#REF!</definedName>
    <definedName name="no_east_anglia" localSheetId="9">#REF!</definedName>
    <definedName name="no_east_anglia">#REF!</definedName>
    <definedName name="no_east_mids" localSheetId="9">#REF!</definedName>
    <definedName name="no_east_mids">#REF!</definedName>
    <definedName name="no_fixed_rate_loans" localSheetId="9">#REF!</definedName>
    <definedName name="no_fixed_rate_loans">#REF!</definedName>
    <definedName name="no_gtr_ldn" localSheetId="9">#REF!</definedName>
    <definedName name="no_gtr_ldn">#REF!</definedName>
    <definedName name="no_indexed_loan_25_50" localSheetId="9">#REF!</definedName>
    <definedName name="no_indexed_loan_25_50">#REF!</definedName>
    <definedName name="no_indexed_loan_50_75" localSheetId="9">#REF!</definedName>
    <definedName name="no_indexed_loan_50_75">#REF!</definedName>
    <definedName name="no_indexed_loan_75_80" localSheetId="9">#REF!</definedName>
    <definedName name="no_indexed_loan_75_80">#REF!</definedName>
    <definedName name="no_indexed_loan_80_85" localSheetId="9">#REF!</definedName>
    <definedName name="no_indexed_loan_80_85">#REF!</definedName>
    <definedName name="no_indexed_loan_85_90" localSheetId="9">#REF!</definedName>
    <definedName name="no_indexed_loan_85_90">#REF!</definedName>
    <definedName name="no_indexed_loan_90_95" localSheetId="9">#REF!</definedName>
    <definedName name="no_indexed_loan_90_95">#REF!</definedName>
    <definedName name="no_indexed_loan_95_100" localSheetId="9">#REF!</definedName>
    <definedName name="no_indexed_loan_95_100">#REF!</definedName>
    <definedName name="no_indexed_loan_upto_25" localSheetId="9">#REF!</definedName>
    <definedName name="no_indexed_loan_upto_25">#REF!</definedName>
    <definedName name="no_n_ireland" localSheetId="9">#REF!</definedName>
    <definedName name="no_n_ireland">#REF!</definedName>
    <definedName name="no_n_west" localSheetId="9">#REF!</definedName>
    <definedName name="no_n_west">#REF!</definedName>
    <definedName name="no_north" localSheetId="9">#REF!</definedName>
    <definedName name="no_north">#REF!</definedName>
    <definedName name="no_number_of_acc_experiencing_loss_since_incep" localSheetId="9">#REF!</definedName>
    <definedName name="no_number_of_acc_experiencing_loss_since_incep">#REF!</definedName>
    <definedName name="no_other" localSheetId="9">#REF!</definedName>
    <definedName name="no_other">#REF!</definedName>
    <definedName name="no_percent_loan_25_50" localSheetId="9">#REF!</definedName>
    <definedName name="no_percent_loan_25_50">#REF!</definedName>
    <definedName name="no_percent_loan_50_75" localSheetId="9">#REF!</definedName>
    <definedName name="no_percent_loan_50_75">#REF!</definedName>
    <definedName name="no_percent_loan_75_80" localSheetId="9">#REF!</definedName>
    <definedName name="no_percent_loan_75_80">#REF!</definedName>
    <definedName name="no_percent_loan_80_85" localSheetId="9">#REF!</definedName>
    <definedName name="no_percent_loan_80_85">#REF!</definedName>
    <definedName name="no_percent_loan_85_90" localSheetId="9">#REF!</definedName>
    <definedName name="no_percent_loan_85_90">#REF!</definedName>
    <definedName name="no_percent_loan_90_95" localSheetId="9">#REF!</definedName>
    <definedName name="no_percent_loan_90_95">#REF!</definedName>
    <definedName name="no_percent_loan_95_100" localSheetId="9">#REF!</definedName>
    <definedName name="no_percent_loan_95_100">#REF!</definedName>
    <definedName name="no_percent_loan_over_100" localSheetId="9">#REF!</definedName>
    <definedName name="no_percent_loan_over_100">#REF!</definedName>
    <definedName name="no_percent_loan_upto_25" localSheetId="9">#REF!</definedName>
    <definedName name="no_percent_loan_upto_25">#REF!</definedName>
    <definedName name="No_Redeem" localSheetId="9">#REF!</definedName>
    <definedName name="No_Redeem">#REF!</definedName>
    <definedName name="no_remortgage" localSheetId="9">#REF!</definedName>
    <definedName name="no_remortgage">#REF!</definedName>
    <definedName name="no_repayment" localSheetId="9">#REF!</definedName>
    <definedName name="no_repayment">#REF!</definedName>
    <definedName name="no_repossessed_in_mth" localSheetId="9">#REF!</definedName>
    <definedName name="no_repossessed_in_mth">#REF!</definedName>
    <definedName name="No_Repurch" localSheetId="9">#REF!</definedName>
    <definedName name="No_Repurch">#REF!</definedName>
    <definedName name="no_s_east" localSheetId="9">#REF!</definedName>
    <definedName name="no_s_east">#REF!</definedName>
    <definedName name="no_s_west" localSheetId="9">#REF!</definedName>
    <definedName name="no_s_west">#REF!</definedName>
    <definedName name="no_sale_price_last_loan_valuation" localSheetId="9">#REF!</definedName>
    <definedName name="no_sale_price_last_loan_valuation">#REF!</definedName>
    <definedName name="no_scot" localSheetId="9">#REF!</definedName>
    <definedName name="no_scot">#REF!</definedName>
    <definedName name="no_sold_in_mth" localSheetId="9">#REF!</definedName>
    <definedName name="no_sold_in_mth">#REF!</definedName>
    <definedName name="no_standard_variable_rte_loan" localSheetId="9">#REF!</definedName>
    <definedName name="no_standard_variable_rte_loan">#REF!</definedName>
    <definedName name="No_Subs" localSheetId="9">#REF!</definedName>
    <definedName name="No_Subs">#REF!</definedName>
    <definedName name="no_tot_prop_in_possession_since_incep" localSheetId="9">#REF!</definedName>
    <definedName name="no_tot_prop_in_possession_since_incep">#REF!</definedName>
    <definedName name="no_tot_prop_sold_since_incep" localSheetId="9">#REF!</definedName>
    <definedName name="no_tot_prop_sold_since_incep">#REF!</definedName>
    <definedName name="no_total_prince_loss_curr_mth" localSheetId="9">#REF!</definedName>
    <definedName name="no_total_prince_loss_curr_mth">#REF!</definedName>
    <definedName name="no_total_prince_loss_since_incep" localSheetId="9">#REF!</definedName>
    <definedName name="no_total_prince_loss_since_incep">#REF!</definedName>
    <definedName name="no_use_of_house_purchase" localSheetId="9">#REF!</definedName>
    <definedName name="no_use_of_house_purchase">#REF!</definedName>
    <definedName name="no_w_midlands" localSheetId="9">#REF!</definedName>
    <definedName name="no_w_midlands">#REF!</definedName>
    <definedName name="no_wales" localSheetId="9">#REF!</definedName>
    <definedName name="no_wales">#REF!</definedName>
    <definedName name="no_yorks" localSheetId="9">#REF!</definedName>
    <definedName name="no_yorks">#REF!</definedName>
    <definedName name="OrigNoLoan" localSheetId="9">#REF!</definedName>
    <definedName name="OrigNoLoan">#REF!</definedName>
    <definedName name="OrigValLoan" localSheetId="9">#REF!</definedName>
    <definedName name="OrigValLoan">#REF!</definedName>
    <definedName name="Percent_arr_no_less_than_nine_mth" localSheetId="9">#REF!</definedName>
    <definedName name="Percent_arr_no_less_than_nine_mth">#REF!</definedName>
    <definedName name="Percent_arr_no_less_than_one_mth" localSheetId="9">#REF!</definedName>
    <definedName name="Percent_arr_no_less_than_one_mth">#REF!</definedName>
    <definedName name="Percent_arr_no_less_than_six_mth" localSheetId="9">#REF!</definedName>
    <definedName name="Percent_arr_no_less_than_six_mth">#REF!</definedName>
    <definedName name="Percent_arr_no_less_than_three_mth" localSheetId="9">#REF!</definedName>
    <definedName name="Percent_arr_no_less_than_three_mth">#REF!</definedName>
    <definedName name="Percent_arr_no_less_than_twelve_mth" localSheetId="9">#REF!</definedName>
    <definedName name="Percent_arr_no_less_than_twelve_mth">#REF!</definedName>
    <definedName name="Percent_arr_no_more_than_twelve_mth" localSheetId="9">#REF!</definedName>
    <definedName name="Percent_arr_no_more_than_twelve_mth">#REF!</definedName>
    <definedName name="Percent_arr_principle_less_than_nine_mth" localSheetId="9">#REF!</definedName>
    <definedName name="Percent_arr_principle_less_than_nine_mth">#REF!</definedName>
    <definedName name="Percent_arr_principle_less_than_one_mth" localSheetId="9">#REF!</definedName>
    <definedName name="Percent_arr_principle_less_than_one_mth">#REF!</definedName>
    <definedName name="Percent_arr_principle_less_than_six_mth" localSheetId="9">#REF!</definedName>
    <definedName name="Percent_arr_principle_less_than_six_mth">#REF!</definedName>
    <definedName name="Percent_arr_principle_less_than_three_mth" localSheetId="9">#REF!</definedName>
    <definedName name="Percent_arr_principle_less_than_three_mth">#REF!</definedName>
    <definedName name="Percent_arr_principle_less_than_twelve_mth" localSheetId="9">#REF!</definedName>
    <definedName name="Percent_arr_principle_less_than_twelve_mth">#REF!</definedName>
    <definedName name="Percent_arr_principle_more_than_twelve_mth" localSheetId="9">#REF!</definedName>
    <definedName name="Percent_arr_principle_more_than_twelve_mth">#REF!</definedName>
    <definedName name="Percent_no_0_50000" localSheetId="9">#REF!</definedName>
    <definedName name="Percent_no_0_50000">#REF!</definedName>
    <definedName name="Percent_no_100001_150000" localSheetId="9">#REF!</definedName>
    <definedName name="Percent_no_100001_150000">#REF!</definedName>
    <definedName name="Percent_no_150001_200000" localSheetId="9">#REF!</definedName>
    <definedName name="Percent_no_150001_200000">#REF!</definedName>
    <definedName name="Percent_no_200001_250000" localSheetId="9">#REF!</definedName>
    <definedName name="Percent_no_200001_250000">#REF!</definedName>
    <definedName name="Percent_no_250001_300000" localSheetId="9">#REF!</definedName>
    <definedName name="Percent_no_250001_300000">#REF!</definedName>
    <definedName name="Percent_no_300001_350000" localSheetId="9">#REF!</definedName>
    <definedName name="Percent_no_300001_350000">#REF!</definedName>
    <definedName name="Percent_no_350001_400000" localSheetId="9">#REF!</definedName>
    <definedName name="Percent_no_350001_400000">#REF!</definedName>
    <definedName name="Percent_no_400001_450000" localSheetId="9">#REF!</definedName>
    <definedName name="Percent_no_400001_450000">#REF!</definedName>
    <definedName name="Percent_no_450001_500000" localSheetId="9">#REF!</definedName>
    <definedName name="Percent_no_450001_500000">#REF!</definedName>
    <definedName name="Percent_no_500001_550000" localSheetId="9">#REF!</definedName>
    <definedName name="Percent_no_500001_550000">#REF!</definedName>
    <definedName name="Percent_no_50001_100000" localSheetId="9">#REF!</definedName>
    <definedName name="Percent_no_50001_100000">#REF!</definedName>
    <definedName name="Percent_no_550001_600000" localSheetId="9">#REF!</definedName>
    <definedName name="Percent_no_550001_600000">#REF!</definedName>
    <definedName name="Percent_no_600001_650000" localSheetId="9">#REF!</definedName>
    <definedName name="Percent_no_600001_650000">#REF!</definedName>
    <definedName name="Percent_no_650001_700000" localSheetId="9">#REF!</definedName>
    <definedName name="Percent_no_650001_700000">#REF!</definedName>
    <definedName name="Percent_no_700001_750000" localSheetId="9">#REF!</definedName>
    <definedName name="Percent_no_700001_750000">#REF!</definedName>
    <definedName name="Percent_no_boe_base_rte_tracker_loans" localSheetId="9">#REF!</definedName>
    <definedName name="Percent_no_boe_base_rte_tracker_loans">#REF!</definedName>
    <definedName name="Percent_no_combi_repay_interest_only" localSheetId="9">#REF!</definedName>
    <definedName name="Percent_no_combi_repay_interest_only">#REF!</definedName>
    <definedName name="Percent_no_discount_loans" localSheetId="9">#REF!</definedName>
    <definedName name="Percent_no_discount_loans">#REF!</definedName>
    <definedName name="Percent_no_east_anglia" localSheetId="9">#REF!</definedName>
    <definedName name="Percent_no_east_anglia">#REF!</definedName>
    <definedName name="Percent_no_east_mids" localSheetId="9">#REF!</definedName>
    <definedName name="Percent_no_east_mids">#REF!</definedName>
    <definedName name="Percent_no_fixed_rate_loans" localSheetId="9">#REF!</definedName>
    <definedName name="Percent_no_fixed_rate_loans">#REF!</definedName>
    <definedName name="Percent_no_gtr_ldn" localSheetId="9">#REF!</definedName>
    <definedName name="Percent_no_gtr_ldn">#REF!</definedName>
    <definedName name="Percent_no_indexed_loan_25_50" localSheetId="9">#REF!</definedName>
    <definedName name="Percent_no_indexed_loan_25_50">#REF!</definedName>
    <definedName name="Percent_no_indexed_loan_50_75" localSheetId="9">#REF!</definedName>
    <definedName name="Percent_no_indexed_loan_50_75">#REF!</definedName>
    <definedName name="Percent_no_indexed_loan_75_80" localSheetId="9">#REF!</definedName>
    <definedName name="Percent_no_indexed_loan_75_80">#REF!</definedName>
    <definedName name="Percent_no_indexed_loan_80_85" localSheetId="9">#REF!</definedName>
    <definedName name="Percent_no_indexed_loan_80_85">#REF!</definedName>
    <definedName name="Percent_no_indexed_loan_85_90" localSheetId="9">#REF!</definedName>
    <definedName name="Percent_no_indexed_loan_85_90">#REF!</definedName>
    <definedName name="Percent_no_indexed_loan_90_95" localSheetId="9">#REF!</definedName>
    <definedName name="Percent_no_indexed_loan_90_95">#REF!</definedName>
    <definedName name="Percent_no_indexed_loan_95_100" localSheetId="9">#REF!</definedName>
    <definedName name="Percent_no_indexed_loan_95_100">#REF!</definedName>
    <definedName name="Percent_no_indexed_loan_upto_25" localSheetId="9">#REF!</definedName>
    <definedName name="Percent_no_indexed_loan_upto_25">#REF!</definedName>
    <definedName name="Percent_no_n_ireland" localSheetId="9">#REF!</definedName>
    <definedName name="Percent_no_n_ireland">#REF!</definedName>
    <definedName name="Percent_no_n_west" localSheetId="9">#REF!</definedName>
    <definedName name="Percent_no_n_west">#REF!</definedName>
    <definedName name="Percent_no_north" localSheetId="9">#REF!</definedName>
    <definedName name="Percent_no_north">#REF!</definedName>
    <definedName name="Percent_no_other" localSheetId="9">#REF!</definedName>
    <definedName name="Percent_no_other">#REF!</definedName>
    <definedName name="Percent_no_percent_loan_25_50" localSheetId="9">#REF!</definedName>
    <definedName name="Percent_no_percent_loan_25_50">#REF!</definedName>
    <definedName name="Percent_no_percent_loan_50_75" localSheetId="9">#REF!</definedName>
    <definedName name="Percent_no_percent_loan_50_75">#REF!</definedName>
    <definedName name="Percent_no_percent_loan_75_80" localSheetId="9">#REF!</definedName>
    <definedName name="Percent_no_percent_loan_75_80">#REF!</definedName>
    <definedName name="Percent_no_percent_loan_80_85" localSheetId="9">#REF!</definedName>
    <definedName name="Percent_no_percent_loan_80_85">#REF!</definedName>
    <definedName name="Percent_no_percent_loan_85_90" localSheetId="9">#REF!</definedName>
    <definedName name="Percent_no_percent_loan_85_90">#REF!</definedName>
    <definedName name="Percent_no_percent_loan_90_95" localSheetId="9">#REF!</definedName>
    <definedName name="Percent_no_percent_loan_90_95">#REF!</definedName>
    <definedName name="Percent_no_percent_loan_95_100" localSheetId="9">#REF!</definedName>
    <definedName name="Percent_no_percent_loan_95_100">#REF!</definedName>
    <definedName name="Percent_no_percent_loan_over_100" localSheetId="9">#REF!</definedName>
    <definedName name="Percent_no_percent_loan_over_100">#REF!</definedName>
    <definedName name="Percent_no_percent_loan_upto_25" localSheetId="9">#REF!</definedName>
    <definedName name="Percent_no_percent_loan_upto_25">#REF!</definedName>
    <definedName name="Percent_no_remortgage" localSheetId="9">#REF!</definedName>
    <definedName name="Percent_no_remortgage">#REF!</definedName>
    <definedName name="Percent_no_repayment" localSheetId="9">#REF!</definedName>
    <definedName name="Percent_no_repayment">#REF!</definedName>
    <definedName name="Percent_no_s_east" localSheetId="9">#REF!</definedName>
    <definedName name="Percent_no_s_east">#REF!</definedName>
    <definedName name="Percent_no_s_west" localSheetId="9">#REF!</definedName>
    <definedName name="Percent_no_s_west">#REF!</definedName>
    <definedName name="Percent_no_scot" localSheetId="9">#REF!</definedName>
    <definedName name="Percent_no_scot">#REF!</definedName>
    <definedName name="Percent_no_standard_variable_rte_loan" localSheetId="9">#REF!</definedName>
    <definedName name="Percent_no_standard_variable_rte_loan">#REF!</definedName>
    <definedName name="Percent_no_use_of_house_purchase" localSheetId="9">#REF!</definedName>
    <definedName name="Percent_no_use_of_house_purchase">#REF!</definedName>
    <definedName name="Percent_no_w_midlands" localSheetId="9">#REF!</definedName>
    <definedName name="Percent_no_w_midlands">#REF!</definedName>
    <definedName name="Percent_no_wales" localSheetId="9">#REF!</definedName>
    <definedName name="Percent_no_wales">#REF!</definedName>
    <definedName name="Percent_no_yorks" localSheetId="9">#REF!</definedName>
    <definedName name="Percent_no_yorks">#REF!</definedName>
    <definedName name="Percent_val_0_50000" localSheetId="9">#REF!</definedName>
    <definedName name="Percent_val_0_50000">#REF!</definedName>
    <definedName name="Percent_val_100001_150000" localSheetId="9">#REF!</definedName>
    <definedName name="Percent_val_100001_150000">#REF!</definedName>
    <definedName name="Percent_val_150001_200000" localSheetId="9">#REF!</definedName>
    <definedName name="Percent_val_150001_200000">#REF!</definedName>
    <definedName name="Percent_val_200001_250000" localSheetId="9">#REF!</definedName>
    <definedName name="Percent_val_200001_250000">#REF!</definedName>
    <definedName name="Percent_val_250001_300000" localSheetId="9">#REF!</definedName>
    <definedName name="Percent_val_250001_300000">#REF!</definedName>
    <definedName name="Percent_val_300001_350000" localSheetId="9">#REF!</definedName>
    <definedName name="Percent_val_300001_350000">#REF!</definedName>
    <definedName name="Percent_val_350001_400000" localSheetId="9">#REF!</definedName>
    <definedName name="Percent_val_350001_400000">#REF!</definedName>
    <definedName name="Percent_val_400001_450000" localSheetId="9">#REF!</definedName>
    <definedName name="Percent_val_400001_450000">#REF!</definedName>
    <definedName name="Percent_val_450001_500000" localSheetId="9">#REF!</definedName>
    <definedName name="Percent_val_450001_500000">#REF!</definedName>
    <definedName name="Percent_val_500001_550000" localSheetId="9">#REF!</definedName>
    <definedName name="Percent_val_500001_550000">#REF!</definedName>
    <definedName name="Percent_val_50001_100000" localSheetId="9">#REF!</definedName>
    <definedName name="Percent_val_50001_100000">#REF!</definedName>
    <definedName name="Percent_val_550001_600000" localSheetId="9">#REF!</definedName>
    <definedName name="Percent_val_550001_600000">#REF!</definedName>
    <definedName name="Percent_val_600001_650000" localSheetId="9">#REF!</definedName>
    <definedName name="Percent_val_600001_650000">#REF!</definedName>
    <definedName name="Percent_val_650001_700000" localSheetId="9">#REF!</definedName>
    <definedName name="Percent_val_650001_700000">#REF!</definedName>
    <definedName name="Percent_val_700001_750000" localSheetId="9">#REF!</definedName>
    <definedName name="Percent_val_700001_750000">#REF!</definedName>
    <definedName name="Percent_val_boe_base_rte_tracker_loans" localSheetId="9">#REF!</definedName>
    <definedName name="Percent_val_boe_base_rte_tracker_loans">#REF!</definedName>
    <definedName name="Percent_val_combi_repay_interest_only" localSheetId="9">#REF!</definedName>
    <definedName name="Percent_val_combi_repay_interest_only">#REF!</definedName>
    <definedName name="Percent_val_discount_loans" localSheetId="9">#REF!</definedName>
    <definedName name="Percent_val_discount_loans">#REF!</definedName>
    <definedName name="Percent_val_east_anglia" localSheetId="9">#REF!</definedName>
    <definedName name="Percent_val_east_anglia">#REF!</definedName>
    <definedName name="Percent_val_east_mids" localSheetId="9">#REF!</definedName>
    <definedName name="Percent_val_east_mids">#REF!</definedName>
    <definedName name="Percent_val_fixed_rate_loans" localSheetId="9">#REF!</definedName>
    <definedName name="Percent_val_fixed_rate_loans">#REF!</definedName>
    <definedName name="Percent_val_gtr_ldn" localSheetId="9">#REF!</definedName>
    <definedName name="Percent_val_gtr_ldn">#REF!</definedName>
    <definedName name="Percent_val_indexed_loan_25_50" localSheetId="9">#REF!</definedName>
    <definedName name="Percent_val_indexed_loan_25_50">#REF!</definedName>
    <definedName name="Percent_val_indexed_loan_50_75" localSheetId="9">#REF!</definedName>
    <definedName name="Percent_val_indexed_loan_50_75">#REF!</definedName>
    <definedName name="Percent_val_indexed_loan_75_80" localSheetId="9">#REF!</definedName>
    <definedName name="Percent_val_indexed_loan_75_80">#REF!</definedName>
    <definedName name="Percent_val_indexed_loan_80_85" localSheetId="9">#REF!</definedName>
    <definedName name="Percent_val_indexed_loan_80_85">#REF!</definedName>
    <definedName name="Percent_val_indexed_loan_85_90" localSheetId="9">#REF!</definedName>
    <definedName name="Percent_val_indexed_loan_85_90">#REF!</definedName>
    <definedName name="Percent_val_indexed_loan_90_95" localSheetId="9">#REF!</definedName>
    <definedName name="Percent_val_indexed_loan_90_95">#REF!</definedName>
    <definedName name="Percent_val_indexed_loan_95_100" localSheetId="9">#REF!</definedName>
    <definedName name="Percent_val_indexed_loan_95_100">#REF!</definedName>
    <definedName name="Percent_val_indexed_loan_upto_25" localSheetId="9">#REF!</definedName>
    <definedName name="Percent_val_indexed_loan_upto_25">#REF!</definedName>
    <definedName name="Percent_val_n_ireland" localSheetId="9">#REF!</definedName>
    <definedName name="Percent_val_n_ireland">#REF!</definedName>
    <definedName name="Percent_val_n_west" localSheetId="9">#REF!</definedName>
    <definedName name="Percent_val_n_west">#REF!</definedName>
    <definedName name="Percent_val_north" localSheetId="9">#REF!</definedName>
    <definedName name="Percent_val_north">#REF!</definedName>
    <definedName name="Percent_val_other" localSheetId="9">#REF!</definedName>
    <definedName name="Percent_val_other">#REF!</definedName>
    <definedName name="Percent_val_percent_loan_25_50" localSheetId="9">#REF!</definedName>
    <definedName name="Percent_val_percent_loan_25_50">#REF!</definedName>
    <definedName name="Percent_val_percent_loan_50_75" localSheetId="9">#REF!</definedName>
    <definedName name="Percent_val_percent_loan_50_75">#REF!</definedName>
    <definedName name="Percent_val_percent_loan_75_80" localSheetId="9">#REF!</definedName>
    <definedName name="Percent_val_percent_loan_75_80">#REF!</definedName>
    <definedName name="Percent_val_percent_loan_80_85" localSheetId="9">#REF!</definedName>
    <definedName name="Percent_val_percent_loan_80_85">#REF!</definedName>
    <definedName name="Percent_val_percent_loan_85_90" localSheetId="9">#REF!</definedName>
    <definedName name="Percent_val_percent_loan_85_90">#REF!</definedName>
    <definedName name="Percent_val_percent_loan_90_95" localSheetId="9">#REF!</definedName>
    <definedName name="Percent_val_percent_loan_90_95">#REF!</definedName>
    <definedName name="Percent_val_percent_loan_95_100" localSheetId="9">#REF!</definedName>
    <definedName name="Percent_val_percent_loan_95_100">#REF!</definedName>
    <definedName name="Percent_val_percent_loan_over_100" localSheetId="9">#REF!</definedName>
    <definedName name="Percent_val_percent_loan_over_100">#REF!</definedName>
    <definedName name="Percent_val_percent_loan_upto_25" localSheetId="9">#REF!</definedName>
    <definedName name="Percent_val_percent_loan_upto_25">#REF!</definedName>
    <definedName name="Percent_val_remortgage" localSheetId="9">#REF!</definedName>
    <definedName name="Percent_val_remortgage">#REF!</definedName>
    <definedName name="Percent_val_repayment" localSheetId="9">#REF!</definedName>
    <definedName name="Percent_val_repayment">#REF!</definedName>
    <definedName name="Percent_val_s_east" localSheetId="9">#REF!</definedName>
    <definedName name="Percent_val_s_east">#REF!</definedName>
    <definedName name="Percent_val_s_west" localSheetId="9">#REF!</definedName>
    <definedName name="Percent_val_s_west">#REF!</definedName>
    <definedName name="Percent_val_scot" localSheetId="9">#REF!</definedName>
    <definedName name="Percent_val_scot">#REF!</definedName>
    <definedName name="Percent_val_standard_variable_rte_loan" localSheetId="9">#REF!</definedName>
    <definedName name="Percent_val_standard_variable_rte_loan">#REF!</definedName>
    <definedName name="Percent_val_use_of_house_purchase" localSheetId="9">#REF!</definedName>
    <definedName name="Percent_val_use_of_house_purchase">#REF!</definedName>
    <definedName name="Percent_val_w_midlands" localSheetId="9">#REF!</definedName>
    <definedName name="Percent_val_w_midlands">#REF!</definedName>
    <definedName name="Percent_val_wales" localSheetId="9">#REF!</definedName>
    <definedName name="Percent_val_wales">#REF!</definedName>
    <definedName name="Percent_val_yorks" localSheetId="9">#REF!</definedName>
    <definedName name="Percent_val_yorks">#REF!</definedName>
    <definedName name="Poss_loss_Amount" localSheetId="9">#REF!</definedName>
    <definedName name="Poss_loss_Amount">#REF!</definedName>
    <definedName name="post_period" localSheetId="9">#REF!</definedName>
    <definedName name="post_period">#REF!</definedName>
    <definedName name="Prev_CPR_12month" localSheetId="9">#REF!</definedName>
    <definedName name="Prev_CPR_12month">#REF!</definedName>
    <definedName name="Prev_CPR_1month" localSheetId="9">#REF!</definedName>
    <definedName name="Prev_CPR_1month">#REF!</definedName>
    <definedName name="Prev_Curr_Bal" localSheetId="9">#REF!</definedName>
    <definedName name="Prev_Curr_Bal">#REF!</definedName>
    <definedName name="Prev_existing_borrowers_svr" localSheetId="9">#REF!</definedName>
    <definedName name="Prev_existing_borrowers_svr">#REF!</definedName>
    <definedName name="prince_curr_no_brought_forward" localSheetId="9">#REF!</definedName>
    <definedName name="prince_curr_no_brought_forward">#REF!</definedName>
    <definedName name="prince_repossessed_in_mth" localSheetId="9">#REF!</definedName>
    <definedName name="prince_repossessed_in_mth">#REF!</definedName>
    <definedName name="prince_sold_in_mth" localSheetId="9">#REF!</definedName>
    <definedName name="prince_sold_in_mth">#REF!</definedName>
    <definedName name="prince_tot_prop_in_possession_since_incep" localSheetId="9">#REF!</definedName>
    <definedName name="prince_tot_prop_in_possession_since_incep">#REF!</definedName>
    <definedName name="prince_tot_prop_sold_since_incep" localSheetId="9">#REF!</definedName>
    <definedName name="prince_tot_prop_sold_since_incep">#REF!</definedName>
    <definedName name="_xlnm.Print_Area" localSheetId="0">'Page 1'!$A$1:$R$32</definedName>
    <definedName name="_xlnm.Print_Area" localSheetId="10">'Page 11'!$A$1:$E$65</definedName>
    <definedName name="_xlnm.Print_Area" localSheetId="3">'Page 4'!$A$1:$O$65</definedName>
    <definedName name="_xlnm.Print_Area" localSheetId="5">'Page 6'!$A$1:$U$74</definedName>
    <definedName name="_xlnm.Print_Area" localSheetId="8">'Page 9'!$A$1:$J$67</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 localSheetId="9">#REF!</definedName>
    <definedName name="Seller_Percent">#REF!</definedName>
    <definedName name="Seller_Share" localSheetId="9">#REF!</definedName>
    <definedName name="Seller_Share">#REF!</definedName>
    <definedName name="SellerShareCF" localSheetId="9">#REF!</definedName>
    <definedName name="SellerShareCF">#REF!</definedName>
    <definedName name="SellShare" localSheetId="9">#REF!</definedName>
    <definedName name="SellShare">#REF!</definedName>
    <definedName name="TCDate">[3]Inputs!$I$2</definedName>
    <definedName name="USD">'[1]Capital Structure'!$G$4</definedName>
    <definedName name="val_0_50000" localSheetId="9">#REF!</definedName>
    <definedName name="val_0_50000">#REF!</definedName>
    <definedName name="val_100001_150000" localSheetId="9">#REF!</definedName>
    <definedName name="val_100001_150000">#REF!</definedName>
    <definedName name="val_150001_200000" localSheetId="9">#REF!</definedName>
    <definedName name="val_150001_200000">#REF!</definedName>
    <definedName name="val_200001_250000" localSheetId="9">#REF!</definedName>
    <definedName name="val_200001_250000">#REF!</definedName>
    <definedName name="val_250001_300000" localSheetId="9">#REF!</definedName>
    <definedName name="val_250001_300000">#REF!</definedName>
    <definedName name="val_300001_350000" localSheetId="9">#REF!</definedName>
    <definedName name="val_300001_350000">#REF!</definedName>
    <definedName name="val_350001_400000" localSheetId="9">#REF!</definedName>
    <definedName name="val_350001_400000">#REF!</definedName>
    <definedName name="val_400001_450000" localSheetId="9">#REF!</definedName>
    <definedName name="val_400001_450000">#REF!</definedName>
    <definedName name="val_450001_500000" localSheetId="9">#REF!</definedName>
    <definedName name="val_450001_500000">#REF!</definedName>
    <definedName name="val_500001_550000" localSheetId="9">#REF!</definedName>
    <definedName name="val_500001_550000">#REF!</definedName>
    <definedName name="val_50001_100000" localSheetId="9">#REF!</definedName>
    <definedName name="val_50001_100000">#REF!</definedName>
    <definedName name="val_550001_600000" localSheetId="9">#REF!</definedName>
    <definedName name="val_550001_600000">#REF!</definedName>
    <definedName name="val_600001_650000" localSheetId="9">#REF!</definedName>
    <definedName name="val_600001_650000">#REF!</definedName>
    <definedName name="val_650001_700000" localSheetId="9">#REF!</definedName>
    <definedName name="val_650001_700000">#REF!</definedName>
    <definedName name="val_700001_750000" localSheetId="9">#REF!</definedName>
    <definedName name="val_700001_750000">#REF!</definedName>
    <definedName name="val_boe_base_rte_tracker_loans" localSheetId="9">#REF!</definedName>
    <definedName name="val_boe_base_rte_tracker_loans">#REF!</definedName>
    <definedName name="val_combi_repay_interest_only" localSheetId="9">#REF!</definedName>
    <definedName name="val_combi_repay_interest_only">#REF!</definedName>
    <definedName name="val_discount_loans" localSheetId="9">#REF!</definedName>
    <definedName name="val_discount_loans">#REF!</definedName>
    <definedName name="val_east_anglia" localSheetId="9">#REF!</definedName>
    <definedName name="val_east_anglia">#REF!</definedName>
    <definedName name="val_east_mids" localSheetId="9">#REF!</definedName>
    <definedName name="val_east_mids">#REF!</definedName>
    <definedName name="val_fixed_rate_loans" localSheetId="9">#REF!</definedName>
    <definedName name="val_fixed_rate_loans">#REF!</definedName>
    <definedName name="val_gtr_ldn" localSheetId="9">#REF!</definedName>
    <definedName name="val_gtr_ldn">#REF!</definedName>
    <definedName name="val_indexed_loan_25_50" localSheetId="9">#REF!</definedName>
    <definedName name="val_indexed_loan_25_50">#REF!</definedName>
    <definedName name="val_indexed_loan_50_75" localSheetId="9">#REF!</definedName>
    <definedName name="val_indexed_loan_50_75">#REF!</definedName>
    <definedName name="val_indexed_loan_75_80" localSheetId="9">#REF!</definedName>
    <definedName name="val_indexed_loan_75_80">#REF!</definedName>
    <definedName name="val_indexed_loan_80_85" localSheetId="9">#REF!</definedName>
    <definedName name="val_indexed_loan_80_85">#REF!</definedName>
    <definedName name="val_indexed_loan_85_90" localSheetId="9">#REF!</definedName>
    <definedName name="val_indexed_loan_85_90">#REF!</definedName>
    <definedName name="val_indexed_loan_90_95" localSheetId="9">#REF!</definedName>
    <definedName name="val_indexed_loan_90_95">#REF!</definedName>
    <definedName name="val_indexed_loan_95_100" localSheetId="9">#REF!</definedName>
    <definedName name="val_indexed_loan_95_100">#REF!</definedName>
    <definedName name="val_indexed_loan_upto_25" localSheetId="9">#REF!</definedName>
    <definedName name="val_indexed_loan_upto_25">#REF!</definedName>
    <definedName name="val_n_ireland" localSheetId="9">#REF!</definedName>
    <definedName name="val_n_ireland">#REF!</definedName>
    <definedName name="val_n_west" localSheetId="9">#REF!</definedName>
    <definedName name="val_n_west">#REF!</definedName>
    <definedName name="val_north" localSheetId="9">#REF!</definedName>
    <definedName name="val_north">#REF!</definedName>
    <definedName name="val_other" localSheetId="9">#REF!</definedName>
    <definedName name="val_other">#REF!</definedName>
    <definedName name="val_percent_loan_25_50" localSheetId="9">#REF!</definedName>
    <definedName name="val_percent_loan_25_50">#REF!</definedName>
    <definedName name="val_percent_loan_50_75" localSheetId="9">#REF!</definedName>
    <definedName name="val_percent_loan_50_75">#REF!</definedName>
    <definedName name="val_percent_loan_75_80" localSheetId="9">#REF!</definedName>
    <definedName name="val_percent_loan_75_80">#REF!</definedName>
    <definedName name="val_percent_loan_80_85" localSheetId="9">#REF!</definedName>
    <definedName name="val_percent_loan_80_85">#REF!</definedName>
    <definedName name="val_percent_loan_85_90" localSheetId="9">#REF!</definedName>
    <definedName name="val_percent_loan_85_90">#REF!</definedName>
    <definedName name="val_percent_loan_90_95" localSheetId="9">#REF!</definedName>
    <definedName name="val_percent_loan_90_95">#REF!</definedName>
    <definedName name="val_percent_loan_95_100" localSheetId="9">#REF!</definedName>
    <definedName name="val_percent_loan_95_100">#REF!</definedName>
    <definedName name="val_percent_loan_over_100" localSheetId="9">#REF!</definedName>
    <definedName name="val_percent_loan_over_100">#REF!</definedName>
    <definedName name="val_percent_loan_upto_25" localSheetId="9">#REF!</definedName>
    <definedName name="val_percent_loan_upto_25">#REF!</definedName>
    <definedName name="val_remortgage" localSheetId="9">#REF!</definedName>
    <definedName name="val_remortgage">#REF!</definedName>
    <definedName name="val_repayment" localSheetId="9">#REF!</definedName>
    <definedName name="val_repayment">#REF!</definedName>
    <definedName name="val_s_east" localSheetId="9">#REF!</definedName>
    <definedName name="val_s_east">#REF!</definedName>
    <definedName name="val_s_west" localSheetId="9">#REF!</definedName>
    <definedName name="val_s_west">#REF!</definedName>
    <definedName name="val_scot" localSheetId="9">#REF!</definedName>
    <definedName name="val_scot">#REF!</definedName>
    <definedName name="val_standard_variable_rte_loan" localSheetId="9">#REF!</definedName>
    <definedName name="val_standard_variable_rte_loan">#REF!</definedName>
    <definedName name="val_use_of_house_purchase" localSheetId="9">#REF!</definedName>
    <definedName name="val_use_of_house_purchase">#REF!</definedName>
    <definedName name="val_w_midlands" localSheetId="9">#REF!</definedName>
    <definedName name="val_w_midlands">#REF!</definedName>
    <definedName name="val_wales" localSheetId="9">#REF!</definedName>
    <definedName name="val_wales">#REF!</definedName>
    <definedName name="val_yorks" localSheetId="9">#REF!</definedName>
    <definedName name="val_yorks">#REF!</definedName>
    <definedName name="weighted_avg_curr_ltv" localSheetId="9">#REF!</definedName>
    <definedName name="weighted_avg_curr_ltv">#REF!</definedName>
    <definedName name="weighted_Avg_remaining_mth" localSheetId="9">#REF!</definedName>
    <definedName name="weighted_Avg_remaining_mth">#REF!</definedName>
    <definedName name="weighted_Avg_seasoning_mths" localSheetId="9">#REF!</definedName>
    <definedName name="weighted_Avg_seasoning_mths">#REF!</definedName>
  </definedNames>
  <calcPr calcId="145621"/>
</workbook>
</file>

<file path=xl/calcChain.xml><?xml version="1.0" encoding="utf-8"?>
<calcChain xmlns="http://schemas.openxmlformats.org/spreadsheetml/2006/main">
  <c r="L40" i="96" l="1"/>
  <c r="L41" i="96" s="1"/>
  <c r="G8" i="96"/>
  <c r="G9" i="96" s="1"/>
  <c r="L24" i="96"/>
  <c r="L25" i="96" s="1"/>
  <c r="L26" i="96" s="1"/>
  <c r="B1" i="96" l="1"/>
  <c r="H24" i="96" s="1"/>
  <c r="I24" i="96" s="1"/>
  <c r="L42" i="96"/>
  <c r="G10" i="96"/>
  <c r="L27" i="96"/>
  <c r="M25" i="96" l="1"/>
  <c r="H9" i="96"/>
  <c r="I9" i="96" s="1"/>
  <c r="J9" i="96" s="1"/>
  <c r="M41" i="96"/>
  <c r="M26" i="96"/>
  <c r="M27" i="96"/>
  <c r="H27" i="96"/>
  <c r="I27" i="96" s="1"/>
  <c r="M23" i="96"/>
  <c r="H39" i="96"/>
  <c r="I39" i="96" s="1"/>
  <c r="J39" i="96" s="1"/>
  <c r="M24" i="96"/>
  <c r="H8" i="96"/>
  <c r="I8" i="96" s="1"/>
  <c r="J8" i="96" s="1"/>
  <c r="M40" i="96"/>
  <c r="H41" i="96"/>
  <c r="I41" i="96" s="1"/>
  <c r="J41" i="96" s="1"/>
  <c r="M39" i="96"/>
  <c r="H40" i="96"/>
  <c r="I40" i="96" s="1"/>
  <c r="J40" i="96" s="1"/>
  <c r="H26" i="96"/>
  <c r="I26" i="96" s="1"/>
  <c r="H25" i="96"/>
  <c r="I25" i="96" s="1"/>
  <c r="H23" i="96"/>
  <c r="I23" i="96" s="1"/>
  <c r="J23" i="96" s="1"/>
  <c r="N40" i="96" s="1"/>
  <c r="H7" i="96"/>
  <c r="I7" i="96" s="1"/>
  <c r="J7" i="96" s="1"/>
  <c r="M42" i="96"/>
  <c r="L43" i="96"/>
  <c r="H10" i="96"/>
  <c r="I10" i="96" s="1"/>
  <c r="J10" i="96" s="1"/>
  <c r="G11" i="96"/>
  <c r="L28" i="96"/>
  <c r="M28" i="96" s="1"/>
  <c r="N39" i="96" l="1"/>
  <c r="N41" i="96"/>
  <c r="N44" i="96"/>
  <c r="N43" i="96"/>
  <c r="N42" i="96"/>
  <c r="M43" i="96"/>
  <c r="L44" i="96"/>
  <c r="H11" i="96"/>
  <c r="G12" i="96"/>
  <c r="L29" i="96"/>
  <c r="M29" i="96" s="1"/>
  <c r="L45" i="96" l="1"/>
  <c r="M44" i="96"/>
  <c r="I11" i="96"/>
  <c r="J11" i="96" s="1"/>
  <c r="G13" i="96"/>
  <c r="H12" i="96"/>
  <c r="L30" i="96"/>
  <c r="M30" i="96" s="1"/>
  <c r="I12" i="96" l="1"/>
  <c r="J12" i="96" s="1"/>
  <c r="L46" i="96"/>
  <c r="M45" i="96"/>
  <c r="G14" i="96"/>
  <c r="H13" i="96"/>
  <c r="I13" i="96" s="1"/>
  <c r="J13" i="96" s="1"/>
  <c r="L31" i="96"/>
  <c r="M31" i="96" s="1"/>
  <c r="M46" i="96" l="1"/>
  <c r="L47" i="96"/>
  <c r="H14" i="96"/>
  <c r="G15" i="96"/>
  <c r="L32" i="96"/>
  <c r="M32" i="96" s="1"/>
  <c r="M47" i="96" l="1"/>
  <c r="L48" i="96"/>
  <c r="I14" i="96"/>
  <c r="J14" i="96" s="1"/>
  <c r="H15" i="96"/>
  <c r="G16" i="96"/>
  <c r="L33" i="96"/>
  <c r="M33" i="96" s="1"/>
  <c r="L49" i="96" l="1"/>
  <c r="M48" i="96"/>
  <c r="I15" i="96"/>
  <c r="J15" i="96" s="1"/>
  <c r="G17" i="96"/>
  <c r="H16" i="96"/>
  <c r="I16" i="96" s="1"/>
  <c r="J16" i="96" s="1"/>
  <c r="L34" i="96"/>
  <c r="L50" i="96" l="1"/>
  <c r="M49" i="96"/>
  <c r="G18" i="96"/>
  <c r="H17" i="96"/>
  <c r="I17" i="96" s="1"/>
  <c r="J17" i="96" s="1"/>
  <c r="L35" i="96"/>
  <c r="M35" i="96" s="1"/>
  <c r="M34" i="96"/>
  <c r="M50" i="96" l="1"/>
  <c r="L51" i="96"/>
  <c r="M51" i="96" s="1"/>
  <c r="H18" i="96"/>
  <c r="I18" i="96" s="1"/>
  <c r="J18" i="96" s="1"/>
  <c r="C15" i="96" s="1"/>
  <c r="G19" i="96"/>
  <c r="H19" i="96" s="1"/>
  <c r="I19" i="96" s="1"/>
  <c r="J19" i="96" s="1"/>
  <c r="J27" i="96"/>
  <c r="J26" i="96"/>
  <c r="J25" i="96"/>
  <c r="J24" i="96"/>
  <c r="N47" i="96" l="1"/>
  <c r="N50" i="96"/>
  <c r="N46" i="96"/>
  <c r="N45" i="96"/>
  <c r="N49" i="96"/>
  <c r="N48" i="96"/>
  <c r="N35" i="96"/>
  <c r="N51" i="96"/>
  <c r="D15" i="96"/>
  <c r="N28" i="96"/>
  <c r="N26" i="96"/>
  <c r="N27" i="96"/>
  <c r="N33" i="96"/>
  <c r="N34" i="96"/>
  <c r="N32" i="96"/>
  <c r="N23" i="96"/>
  <c r="N24" i="96"/>
  <c r="N25" i="96"/>
  <c r="N30" i="96"/>
  <c r="N31" i="96"/>
  <c r="N29" i="96"/>
  <c r="C17" i="96" l="1"/>
  <c r="D17" i="96" s="1"/>
  <c r="C4" i="96"/>
  <c r="C16" i="96"/>
  <c r="D16" i="96" s="1"/>
  <c r="C8" i="96" l="1"/>
  <c r="C5" i="96"/>
  <c r="C9" i="96" s="1"/>
  <c r="C11" i="96" l="1"/>
</calcChain>
</file>

<file path=xl/comments1.xml><?xml version="1.0" encoding="utf-8"?>
<comments xmlns="http://schemas.openxmlformats.org/spreadsheetml/2006/main">
  <authors>
    <author>Bath, Kam (Gesban UK)</author>
  </authors>
  <commentList>
    <comment ref="F6" authorId="0">
      <text>
        <r>
          <rPr>
            <b/>
            <sz val="9"/>
            <color indexed="81"/>
            <rFont val="Tahoma"/>
            <family val="2"/>
          </rPr>
          <t>Bath, Kam (Gesban UK):</t>
        </r>
        <r>
          <rPr>
            <sz val="9"/>
            <color indexed="81"/>
            <rFont val="Tahoma"/>
            <family val="2"/>
          </rPr>
          <t xml:space="preserve">
this figure does not change</t>
        </r>
      </text>
    </comment>
    <comment ref="F7" authorId="0">
      <text>
        <r>
          <rPr>
            <b/>
            <sz val="9"/>
            <color indexed="81"/>
            <rFont val="Tahoma"/>
            <family val="2"/>
          </rPr>
          <t>Bath, Kam (Gesban UK):</t>
        </r>
        <r>
          <rPr>
            <sz val="9"/>
            <color indexed="81"/>
            <rFont val="Tahoma"/>
            <family val="2"/>
          </rPr>
          <t xml:space="preserve">
this figure does not change</t>
        </r>
      </text>
    </comment>
  </commentList>
</comments>
</file>

<file path=xl/sharedStrings.xml><?xml version="1.0" encoding="utf-8"?>
<sst xmlns="http://schemas.openxmlformats.org/spreadsheetml/2006/main" count="1303" uniqueCount="666">
  <si>
    <t xml:space="preserve">Using current capital balance and unindexed latest valuation </t>
  </si>
  <si>
    <t>Product breakdown</t>
  </si>
  <si>
    <t>Number of accounts</t>
  </si>
  <si>
    <t>Redeemed this period*</t>
  </si>
  <si>
    <t>Report Date:</t>
  </si>
  <si>
    <t>Reporting Period:</t>
  </si>
  <si>
    <t>Contacts:</t>
  </si>
  <si>
    <t>Servicer</t>
  </si>
  <si>
    <t>Seller</t>
  </si>
  <si>
    <t>Mortgage Loan Profile</t>
  </si>
  <si>
    <t>Loss Amount</t>
  </si>
  <si>
    <t>None</t>
  </si>
  <si>
    <t>More than 12 months in arrears</t>
  </si>
  <si>
    <t>Total</t>
  </si>
  <si>
    <t>Properties in Possession</t>
  </si>
  <si>
    <t>By current 
balance</t>
  </si>
  <si>
    <t>Less than 1 month in arrears</t>
  </si>
  <si>
    <t>by number</t>
  </si>
  <si>
    <t>of accounts</t>
  </si>
  <si>
    <t>Loan to Value at Last Valuation</t>
  </si>
  <si>
    <t>Class A Notes</t>
  </si>
  <si>
    <t>% Required</t>
  </si>
  <si>
    <t>&gt; 1,000,000</t>
  </si>
  <si>
    <t>0% to &lt;=25%</t>
  </si>
  <si>
    <t>&gt;25% to &lt;=50%</t>
  </si>
  <si>
    <t>&gt;50% to &lt;=75%</t>
  </si>
  <si>
    <t>&gt;75% to &lt;=80%</t>
  </si>
  <si>
    <t>&gt;80% to &lt;=85%</t>
  </si>
  <si>
    <t>&gt;85% to &lt;=90%</t>
  </si>
  <si>
    <t>&gt;90% to &lt;=95%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</si>
  <si>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</si>
  <si>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</si>
  <si>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</si>
  <si>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</si>
  <si>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</si>
  <si>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</si>
  <si>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</si>
  <si>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</si>
  <si>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</si>
  <si>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</si>
  <si>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</si>
  <si>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</si>
  <si>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</si>
  <si>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</si>
  <si>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</si>
  <si>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</si>
  <si>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</si>
  <si>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</si>
  <si>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</si>
  <si>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</si>
  <si>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</si>
  <si>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</si>
  <si>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</si>
  <si>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</si>
  <si>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</si>
  <si>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</si>
  <si>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</si>
  <si>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</si>
  <si>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</si>
  <si>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</si>
  <si>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</si>
  <si>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</si>
  <si>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</si>
  <si>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</si>
  <si>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</si>
  <si>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</si>
  <si>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</si>
  <si>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</si>
  <si>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</si>
  <si>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</si>
  <si>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</si>
  <si>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</si>
  <si>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</si>
  <si>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</si>
  <si>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</si>
  <si>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</si>
  <si>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</si>
  <si>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</si>
  <si>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</si>
  <si>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</si>
  <si>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</si>
  <si>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</si>
  <si>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</si>
  <si>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</si>
  <si>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</si>
  <si>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</si>
  <si>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</si>
  <si>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</si>
  <si>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</si>
  <si>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</si>
  <si>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</si>
  <si>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</si>
  <si>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</si>
  <si>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</si>
  <si>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</si>
  <si>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</si>
  <si>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</si>
  <si>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</si>
  <si>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</si>
  <si>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</si>
  <si>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</si>
  <si>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</si>
  <si>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</si>
  <si>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</si>
  <si>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</si>
  <si>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</si>
  <si>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</si>
  <si>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</si>
  <si>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</si>
  <si>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AAA/Aaa/AAA</t>
  </si>
  <si>
    <t>USD</t>
  </si>
  <si>
    <t>A2</t>
  </si>
  <si>
    <t>A3</t>
  </si>
  <si>
    <t>EUR</t>
  </si>
  <si>
    <t>A4</t>
  </si>
  <si>
    <t>GBP</t>
  </si>
  <si>
    <t>3M GBP LIBOR</t>
  </si>
  <si>
    <t>AA/Aa3/AA</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</si>
  <si>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</si>
  <si>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</si>
  <si>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</si>
  <si>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</si>
  <si>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</si>
  <si>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</si>
  <si>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</si>
  <si>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</si>
  <si>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</si>
  <si>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</si>
  <si>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</si>
  <si>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</si>
  <si>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</si>
  <si>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this period</t>
  </si>
  <si>
    <t>COLLATERAL REPORT</t>
  </si>
  <si>
    <t>Drawings</t>
  </si>
  <si>
    <t>Class B Notes</t>
  </si>
  <si>
    <t>Class C Notes</t>
  </si>
  <si>
    <t>TRIGGER EVENTS</t>
  </si>
  <si>
    <t xml:space="preserve">Asset </t>
  </si>
  <si>
    <t>Combined Credit Enhancement</t>
  </si>
  <si>
    <t>Other</t>
  </si>
  <si>
    <t>Fosse Master Issuer plc</t>
  </si>
  <si>
    <t>Geographical Analysis By Region</t>
  </si>
  <si>
    <t>Indexed Current Loan to Value</t>
  </si>
  <si>
    <t xml:space="preserve">   final terms</t>
  </si>
  <si>
    <t>Interest shortfall in period</t>
  </si>
  <si>
    <t>Cumulative interest shortfall</t>
  </si>
  <si>
    <t xml:space="preserve">Non Asset </t>
  </si>
  <si>
    <t>Substitution, redemptions and repurchases</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</si>
  <si>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</si>
  <si>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</si>
  <si>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</si>
  <si>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</si>
  <si>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</si>
  <si>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</si>
  <si>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</si>
  <si>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</si>
  <si>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</si>
  <si>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</si>
  <si>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</si>
  <si>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</si>
  <si>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</si>
  <si>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</si>
  <si>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</si>
  <si>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&gt;95% to &lt;100%</t>
  </si>
  <si>
    <t>Bank of England Base Rate Tracker Loans</t>
  </si>
  <si>
    <t>Discounted SVR Loans</t>
  </si>
  <si>
    <t>Trust Calculation Date:</t>
  </si>
  <si>
    <t>Current number of mortgages</t>
  </si>
  <si>
    <t>Seasoning</t>
  </si>
  <si>
    <t>Remaining term</t>
  </si>
  <si>
    <t xml:space="preserve">No of </t>
  </si>
  <si>
    <t>product holdings</t>
  </si>
  <si>
    <t>Current balance</t>
  </si>
  <si>
    <t>by balance</t>
  </si>
  <si>
    <t>Current value of mortgages</t>
  </si>
  <si>
    <t>Product Breakdown</t>
  </si>
  <si>
    <t>(By Balance)</t>
  </si>
  <si>
    <t>Standard Variable Rate</t>
  </si>
  <si>
    <t>Payment Type</t>
  </si>
  <si>
    <t>Use Of Proceeds</t>
  </si>
  <si>
    <t>Remortgage</t>
  </si>
  <si>
    <t>An arrears trigger event will occur if:</t>
  </si>
  <si>
    <t>Class M Notes</t>
  </si>
  <si>
    <t>Arrears Analysis of Non Repossessed Mortgage Loans</t>
  </si>
  <si>
    <t>Current month</t>
  </si>
  <si>
    <t>Previous month</t>
  </si>
  <si>
    <t>2010-3</t>
  </si>
  <si>
    <t>Series 2010-3 Notes</t>
  </si>
  <si>
    <t>XS0525763420</t>
  </si>
  <si>
    <t>XS0525763859</t>
  </si>
  <si>
    <t>XS0525764071</t>
  </si>
  <si>
    <t>XS0525764154</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</si>
  <si>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</si>
  <si>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</si>
  <si>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</si>
  <si>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</si>
  <si>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</si>
  <si>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</si>
  <si>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</si>
  <si>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</si>
  <si>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</si>
  <si>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</si>
  <si>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</si>
  <si>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</si>
  <si>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 xml:space="preserve">Arrears </t>
  </si>
  <si>
    <t>By 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</si>
  <si>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</si>
  <si>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</si>
  <si>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</si>
  <si>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</si>
  <si>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</si>
  <si>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</si>
  <si>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</si>
  <si>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</si>
  <si>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Series 2010-1 Notes</t>
  </si>
  <si>
    <t>2010-1</t>
  </si>
  <si>
    <t>Z</t>
  </si>
  <si>
    <t>XS0493851298</t>
  </si>
  <si>
    <t>XS0493852858</t>
  </si>
  <si>
    <t>XS0493858202</t>
  </si>
  <si>
    <t>XS0493854631</t>
  </si>
  <si>
    <t>N/A</t>
  </si>
  <si>
    <t>Santander UK</t>
  </si>
  <si>
    <t>Abbey National Treasury Services plc</t>
  </si>
  <si>
    <t>2011-1</t>
  </si>
  <si>
    <t>Series 2011-1 Notes</t>
  </si>
  <si>
    <t>A6</t>
  </si>
  <si>
    <t>A7</t>
  </si>
  <si>
    <t>Accrual Period</t>
  </si>
  <si>
    <t>Remaining Term</t>
  </si>
  <si>
    <t>Applicable Exchange Rate</t>
  </si>
  <si>
    <t>Mortgage collections - Principal (Scheduled)</t>
  </si>
  <si>
    <t>Mortgage collections - Principal (Unscheduled)</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</si>
  <si>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</si>
  <si>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</si>
  <si>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</si>
  <si>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</si>
  <si>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</si>
  <si>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</si>
  <si>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</si>
  <si>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</si>
  <si>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</si>
  <si>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</si>
  <si>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</si>
  <si>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</si>
  <si>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</si>
  <si>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</si>
  <si>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</si>
  <si>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</si>
  <si>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</si>
  <si>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</si>
  <si>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</si>
  <si>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</si>
  <si>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</si>
  <si>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</si>
  <si>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</si>
  <si>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</si>
  <si>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</si>
  <si>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</si>
  <si>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</si>
  <si>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</si>
  <si>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</si>
  <si>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</si>
  <si>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</si>
  <si>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</si>
  <si>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</si>
  <si>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</si>
  <si>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</si>
  <si>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</si>
  <si>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</si>
  <si>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</si>
  <si>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</si>
  <si>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</si>
  <si>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</si>
  <si>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</si>
  <si>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</si>
  <si>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XS0629511170</t>
  </si>
  <si>
    <t>XS0629519314</t>
  </si>
  <si>
    <t>XS0629583245</t>
  </si>
  <si>
    <t>XS0630101979</t>
  </si>
  <si>
    <t>XS0630105533</t>
  </si>
  <si>
    <t>XS0630111853</t>
  </si>
  <si>
    <t>XS0629519587</t>
  </si>
  <si>
    <t>XS0629516211</t>
  </si>
  <si>
    <t>Currency Notional</t>
  </si>
  <si>
    <t>£ Notional</t>
  </si>
  <si>
    <t>&gt;750,000 =&lt;800,000</t>
  </si>
  <si>
    <t>&gt;800,000 =&lt;850,000</t>
  </si>
  <si>
    <t>&gt;850,000 =&lt;900,000</t>
  </si>
  <si>
    <t>&gt;900,000 =&lt;950,000</t>
  </si>
  <si>
    <t>&gt;950,000 =&lt;1,000,000</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</si>
  <si>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</si>
  <si>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</si>
  <si>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</si>
  <si>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</si>
  <si>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</si>
  <si>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</si>
  <si>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</si>
  <si>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</si>
  <si>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</si>
  <si>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</si>
  <si>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</si>
  <si>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</si>
  <si>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</si>
  <si>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</si>
  <si>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No</t>
  </si>
  <si>
    <t>A-1+/P-1/F1+</t>
  </si>
  <si>
    <t>WATERFALLS</t>
  </si>
  <si>
    <t>Repayment of Class B Notes</t>
  </si>
  <si>
    <t>Repayment of Class M Notes</t>
  </si>
  <si>
    <t>Repayment of Class C Notes</t>
  </si>
  <si>
    <t>Note</t>
  </si>
  <si>
    <t>COLLATERAL</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</si>
  <si>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</si>
  <si>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</si>
  <si>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</si>
  <si>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</si>
  <si>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</si>
  <si>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</si>
  <si>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</si>
  <si>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</si>
  <si>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</si>
  <si>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</si>
  <si>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</si>
  <si>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</si>
  <si>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</si>
  <si>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</si>
  <si>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</si>
  <si>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</si>
  <si>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</si>
  <si>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 xml:space="preserve">Original Loan to Value </t>
  </si>
  <si>
    <t>Using original balance and valuation amount</t>
  </si>
  <si>
    <t>X</t>
  </si>
  <si>
    <t>Y</t>
  </si>
  <si>
    <t>BBB+ or F2 (Fitch)</t>
  </si>
  <si>
    <t>A or F1 / P-1 / A or A-1 (or A+ if no ST rating)</t>
  </si>
  <si>
    <t>A or F1  / A2 or P-1 (or A1 if no ST rating) / A or A-1 (or A+ if no ST rating)</t>
  </si>
  <si>
    <t>BBB- (Fitch) / BBB- (S&amp;P)</t>
  </si>
  <si>
    <t xml:space="preserve">BBB- or F3  / A3 or P-2 (or A3 if no ST rating) / BBB+ </t>
  </si>
  <si>
    <t>F2 or BBB+ / P-2 / A-2 or BBB</t>
  </si>
  <si>
    <t>2012-1</t>
  </si>
  <si>
    <t>Series 2012-1 Notes</t>
  </si>
  <si>
    <t>1A1</t>
  </si>
  <si>
    <t>2A1</t>
  </si>
  <si>
    <t>2A2</t>
  </si>
  <si>
    <t>2A3</t>
  </si>
  <si>
    <t>2A4</t>
  </si>
  <si>
    <t>2A5</t>
  </si>
  <si>
    <t>3A1</t>
  </si>
  <si>
    <t>3A2</t>
  </si>
  <si>
    <t>2B1</t>
  </si>
  <si>
    <t>2B2</t>
  </si>
  <si>
    <t>AUD</t>
  </si>
  <si>
    <t>JPY</t>
  </si>
  <si>
    <t>1M AUD BBR-BBSW</t>
  </si>
  <si>
    <t>Sched Am</t>
  </si>
  <si>
    <t>AU0000FOBHA4</t>
  </si>
  <si>
    <t>XS0784926353</t>
  </si>
  <si>
    <t>XS0784926437</t>
  </si>
  <si>
    <t>XS0784926510</t>
  </si>
  <si>
    <t>XS0784928300</t>
  </si>
  <si>
    <t>XS0784928482</t>
  </si>
  <si>
    <t>XS0784928649</t>
  </si>
  <si>
    <t>XS0784929290</t>
  </si>
  <si>
    <t>XS0784929530</t>
  </si>
  <si>
    <t>XS0784929613</t>
  </si>
  <si>
    <t>Swap Provider</t>
  </si>
  <si>
    <t>National Australia Bank</t>
  </si>
  <si>
    <t>0207 756 7107</t>
  </si>
  <si>
    <t>Wells Fargo Bank NA</t>
  </si>
  <si>
    <t>Citibank N.A.</t>
  </si>
  <si>
    <t>(Alliance &amp; Leicester)</t>
  </si>
  <si>
    <t>F1+ / P-1 / A-1+</t>
  </si>
  <si>
    <t>Report period</t>
  </si>
  <si>
    <t>Start date</t>
  </si>
  <si>
    <t>End date</t>
  </si>
  <si>
    <t>Period date</t>
  </si>
  <si>
    <t>Start date*</t>
  </si>
  <si>
    <t>XS0785596163</t>
  </si>
  <si>
    <t>Monthly</t>
  </si>
  <si>
    <t>Quarterly</t>
  </si>
  <si>
    <t>Semi-annually</t>
  </si>
  <si>
    <t>Report date</t>
  </si>
  <si>
    <t>F2 / P-2 / A-2</t>
  </si>
  <si>
    <t>Report Date / Notes payment date</t>
  </si>
  <si>
    <t>Notes payment date</t>
  </si>
  <si>
    <t>Dates</t>
  </si>
  <si>
    <t>Semi-Annually</t>
  </si>
  <si>
    <t>LOAN NOTES AND REPORT DATES</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</si>
  <si>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</si>
  <si>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</si>
  <si>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</si>
  <si>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</si>
  <si>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</si>
  <si>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</si>
  <si>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</si>
  <si>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</si>
  <si>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</si>
  <si>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</si>
  <si>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</si>
  <si>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</si>
  <si>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</si>
  <si>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</si>
  <si>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</si>
  <si>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</si>
  <si>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</si>
  <si>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</si>
  <si>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(Series 2012-1 Class 2A2 Notes)</t>
  </si>
  <si>
    <t>A- or F2 (Fitch)</t>
  </si>
  <si>
    <t>Further collateral required and possibility of obtaining guarantee or transfer to eligible transferee</t>
  </si>
  <si>
    <t>Remedial action required - posting collateral with possibility of obtaining guarantee or transfer to eligible transferee.</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</si>
  <si>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</si>
  <si>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</si>
  <si>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</si>
  <si>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</si>
  <si>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</si>
  <si>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 xml:space="preserve">Current value of Loans in Portfolio </t>
  </si>
  <si>
    <t>Current number of Loan product holdings in Portfolio</t>
  </si>
  <si>
    <t>(A Loan may have more than one active Loan product)</t>
  </si>
  <si>
    <t>Weighted average yield (pre-swap)</t>
  </si>
  <si>
    <t>Capitalisation cases (In month)</t>
  </si>
  <si>
    <t>Capitalisation cases (cumulative)</t>
  </si>
  <si>
    <t>Includes properties in possession cases, cases no longer in arrears but excludes any Loans repurchased from the Portfolio or Loans that have been redeemed since January 2008</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</si>
  <si>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</si>
  <si>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</si>
  <si>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</si>
  <si>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</si>
  <si>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</si>
  <si>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</si>
  <si>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</si>
  <si>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</si>
  <si>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</si>
  <si>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</si>
  <si>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House purchase</t>
  </si>
  <si>
    <t>Substitution &amp; top up</t>
  </si>
  <si>
    <t>Repurchases this period (including arrears)**</t>
  </si>
  <si>
    <t>Arrears repurchased this period**</t>
  </si>
  <si>
    <t>Total (including unscheduled repayments and repurchases from the Mortgages Trust)</t>
  </si>
  <si>
    <t>Unscheduled repayments and repurchases from the Mortgages Trust only</t>
  </si>
  <si>
    <t>Existing borrowers SVR</t>
  </si>
  <si>
    <t>Effective date of change</t>
  </si>
  <si>
    <t>Previous existing borrowers SVR</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</si>
  <si>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</si>
  <si>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</si>
  <si>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</si>
  <si>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</si>
  <si>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</si>
  <si>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</si>
  <si>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</si>
  <si>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</si>
  <si>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</si>
  <si>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</si>
  <si>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</si>
  <si>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</si>
  <si>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</si>
  <si>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</si>
  <si>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</si>
  <si>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</si>
  <si>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</si>
  <si>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</si>
  <si>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</si>
  <si>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</si>
  <si>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</si>
  <si>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</si>
  <si>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</si>
  <si>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</si>
  <si>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</si>
  <si>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</si>
  <si>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</si>
  <si>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</si>
  <si>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</si>
  <si>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</si>
  <si>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</si>
  <si>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</si>
  <si>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</si>
  <si>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</si>
  <si>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</si>
  <si>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</si>
  <si>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</si>
  <si>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</si>
  <si>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</si>
  <si>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</si>
  <si>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</si>
  <si>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</si>
  <si>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</si>
  <si>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</si>
  <si>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</si>
  <si>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</si>
  <si>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</si>
  <si>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</si>
  <si>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</si>
  <si>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</si>
  <si>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</si>
  <si>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</si>
  <si>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</si>
  <si>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</si>
  <si>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</si>
  <si>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</si>
  <si>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</si>
  <si>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</si>
  <si>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</si>
  <si>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</si>
  <si>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</si>
  <si>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</si>
  <si>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</si>
  <si>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</si>
  <si>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</si>
  <si>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</si>
  <si>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</si>
  <si>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ISIN (144a)</t>
  </si>
  <si>
    <t>n/a</t>
  </si>
  <si>
    <t>US34988WAE49</t>
  </si>
  <si>
    <t>US34988WAF14</t>
  </si>
  <si>
    <t>XS0629519405</t>
  </si>
  <si>
    <t>XS0629582601</t>
  </si>
  <si>
    <t>US34988WAD65</t>
  </si>
  <si>
    <t>XS0630108800</t>
  </si>
  <si>
    <t>XS0630110707</t>
  </si>
  <si>
    <t>US34988MAU09</t>
  </si>
  <si>
    <t>US34988MAV81</t>
  </si>
  <si>
    <t>XS0715271408</t>
  </si>
  <si>
    <t>US34988MAW64</t>
  </si>
  <si>
    <t>US34988MAX48</t>
  </si>
  <si>
    <t>US34988WAV63</t>
  </si>
  <si>
    <t>US34988WAL81</t>
  </si>
  <si>
    <t>XS0785326538</t>
  </si>
  <si>
    <t>XS0785327858</t>
  </si>
  <si>
    <t>XS0785328153</t>
  </si>
  <si>
    <t>US34988WAS35</t>
  </si>
  <si>
    <t>XS0785328583</t>
  </si>
  <si>
    <t>US34988WAQ78</t>
  </si>
  <si>
    <t>XS0785328237</t>
  </si>
  <si>
    <t>ISIN (Reg S)</t>
  </si>
  <si>
    <t>MTF@santander.co.uk</t>
  </si>
  <si>
    <t>LOAN NOTE REPORT</t>
  </si>
  <si>
    <t>3M EURIBOR</t>
  </si>
  <si>
    <t>1M USD LIBOR</t>
  </si>
  <si>
    <t>3M USD LIBOR</t>
  </si>
  <si>
    <t>3M JPY LIBOR</t>
  </si>
  <si>
    <t>*Please note these are continually reported from 31/12/2011 but excluding any sales before this date.</t>
  </si>
  <si>
    <t>Recoveries*</t>
  </si>
  <si>
    <t>Cumulative arrears repurchased</t>
  </si>
  <si>
    <t>Medium Term Funding Team</t>
  </si>
  <si>
    <t>CPR/PPR Analysis*</t>
  </si>
  <si>
    <t>1 Month</t>
  </si>
  <si>
    <t>1 Month Annualised</t>
  </si>
  <si>
    <t xml:space="preserve">3 Month Average </t>
  </si>
  <si>
    <t>3 Month 
Annualised</t>
  </si>
  <si>
    <t>12 Month
Average</t>
  </si>
  <si>
    <t>ANTS</t>
  </si>
  <si>
    <t>Interest Received</t>
  </si>
  <si>
    <t>Principal Received</t>
  </si>
  <si>
    <t>Interest Paid</t>
  </si>
  <si>
    <t>Please refer to the notes on page 10</t>
  </si>
  <si>
    <t xml:space="preserve"> </t>
  </si>
  <si>
    <t>AA / Aa2 / AA-</t>
  </si>
  <si>
    <t>AA- / Aa2 / AA-</t>
  </si>
  <si>
    <t>Capitalised Amount</t>
  </si>
  <si>
    <t>A / A1 / A</t>
  </si>
  <si>
    <t>-</t>
  </si>
  <si>
    <t>GBP Fixed</t>
  </si>
  <si>
    <t>Series 2014-1 Notes</t>
  </si>
  <si>
    <t>2014-1</t>
  </si>
  <si>
    <t>Placement</t>
  </si>
  <si>
    <t>XS1075538600</t>
  </si>
  <si>
    <t>US34988WAX20</t>
  </si>
  <si>
    <t>Apr-2015</t>
  </si>
  <si>
    <t>Public</t>
  </si>
  <si>
    <t>XS1075515061</t>
  </si>
  <si>
    <t>XS1075720315</t>
  </si>
  <si>
    <t>All 2014-1 Notes are listed on the Irish Stock Exchange.</t>
  </si>
  <si>
    <t>Series 2015-1 Notes</t>
  </si>
  <si>
    <t>2015-1</t>
  </si>
  <si>
    <t>XS1207302230</t>
  </si>
  <si>
    <t>US34988WAY03</t>
  </si>
  <si>
    <t>Jan-2016</t>
  </si>
  <si>
    <t>XS1207302826</t>
  </si>
  <si>
    <t>US34988WAZ77</t>
  </si>
  <si>
    <t>XS1207307205</t>
  </si>
  <si>
    <t>XS1207303717</t>
  </si>
  <si>
    <t>All 2015-1 Notes are listed on the Irish Stock Exchange.</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</si>
  <si>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</si>
  <si>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</si>
  <si>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</si>
  <si>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</si>
  <si>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</si>
  <si>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</si>
  <si>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</si>
  <si>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</si>
  <si>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</si>
  <si>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(all Notes other than the swaps in respect of the Notes hedged by Wells Fargo Bank NA and National Australia Bank and the swaps in respect of the Series 2015-1 Notes hedged by Abbey National Treasury Services – see below)</t>
  </si>
  <si>
    <t>Moody’s assigned a Long term Counterparty Risk Assessment rating of Aa3 to Abbey National Treasury Services plc on 4th June 2015.</t>
  </si>
  <si>
    <t>A or F1 / A2 or P-1 (or A1 if no ST rating) / A or A-1 (or A+ if no ST rating)</t>
  </si>
  <si>
    <t>BBB+ or F2 / A3 or P-2 (or A3 if no ST rating) / BBB+</t>
  </si>
  <si>
    <t xml:space="preserve">(Series 2012-1 Class 2A1 and Series 2012-1 Class 2A5) </t>
  </si>
  <si>
    <t xml:space="preserve">
National Australia Bank</t>
  </si>
  <si>
    <t>A or F1 (Fitch) / A or A-1 (or A+ if no ST rating) (S&amp;P)</t>
  </si>
  <si>
    <t xml:space="preserve">Remedial action required - posting collateral with possibility of obtaining guarantee or transfer to eligible transferee. </t>
  </si>
  <si>
    <t>(Series 2014-1 Class A1 Notes)</t>
  </si>
  <si>
    <t>Remedial action required - posting collateral and procuring an eligible guarantee or transfer to eligible transferee.</t>
  </si>
  <si>
    <t>BBB- or F3 (Fitch) / BBB+ (S&amp;P)</t>
  </si>
  <si>
    <t xml:space="preserve">Abbey National Treasury Services plc
</t>
  </si>
  <si>
    <t>A / Aa3 (Cr)* / A</t>
  </si>
  <si>
    <t>A or F1 (Fitch) / A3(cr) (Moody's) / A or A-1 (or A+ if no ST rating) (S&amp;P)</t>
  </si>
  <si>
    <t>Remedial action required – posting collateral and/or possibility of obtaining guarantee or transfer to eligible transferee</t>
  </si>
  <si>
    <t>(Series 2015-1 Class A1 and Class A2 Notes)</t>
  </si>
  <si>
    <t>Baa1 (cr) (or Baa1 if no counterparty rating) (Moody’s)</t>
  </si>
  <si>
    <t>Further posting collateral and possibility of obtaining guarantee or transfer to eligible transferee</t>
  </si>
  <si>
    <t>Further posting collateral and possibility of obtaining guarantee or transfer to eligible transferee
Further remedial action required including posting collateral and obtaining a guarantee or replacement</t>
  </si>
  <si>
    <t>*All Noted are listed on the London Stock Exchange apart from the series 2012-1 2A1 notes which are listed on the Australian Securities Exchange</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</si>
  <si>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</si>
  <si>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</si>
  <si>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</si>
  <si>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</si>
  <si>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</si>
  <si>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</si>
  <si>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</si>
  <si>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</si>
  <si>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</si>
  <si>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Mortgage Collections - Interest</t>
  </si>
  <si>
    <t>Excess spreads is calculated by dividing (excess cash available for payments below the General Reserve Fund in the waterfall) by (the Funding 1 Share)</t>
  </si>
  <si>
    <t>19/01/2016-18/07/2016</t>
  </si>
  <si>
    <t>2010-1 A3</t>
  </si>
  <si>
    <t>2011-1 A5</t>
  </si>
  <si>
    <t>2011-1 A7</t>
  </si>
  <si>
    <t>2011-2 A5</t>
  </si>
  <si>
    <t>2012-1 3A1</t>
  </si>
  <si>
    <t>2015-1- A2</t>
  </si>
  <si>
    <t>Deferred Consideration</t>
  </si>
  <si>
    <t>Funding 1 Swap</t>
  </si>
  <si>
    <t>GBP FIXED</t>
  </si>
  <si>
    <t>USD FIXED</t>
  </si>
  <si>
    <t>Redemptions</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</si>
  <si>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</si>
  <si>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</si>
  <si>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</si>
  <si>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</si>
  <si>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</si>
  <si>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</si>
  <si>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</si>
  <si>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</si>
  <si>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</si>
  <si>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Current value of Loans in portfolio at 31 March 2016</t>
  </si>
  <si>
    <t>01-Apr-16 to 30-Apr-16</t>
  </si>
  <si>
    <t>AA- / A1 / A</t>
  </si>
  <si>
    <t>Quarterly Excess Spread* as at April 2016</t>
  </si>
  <si>
    <t>Monthly Excess Spread* as at April 2016</t>
  </si>
  <si>
    <t>There was no collateral posted during the reporting period 01-Apr-16 to 30-Apr-16</t>
  </si>
  <si>
    <t>On the payment date 18 April 2016 no notes were fully redeemed.</t>
  </si>
  <si>
    <t>18/04/2016- 18/07/2016</t>
  </si>
  <si>
    <t>* Redemptions this period include 261 accounts where minor balances totalling £101161.7 remain to be collected after redemption. These balances have been repurchased by the seller.</t>
  </si>
  <si>
    <t>Current value of Loans in portfolio at 30 April 2016</t>
  </si>
  <si>
    <t>Principal Ledger as calculated on 01 May 2016</t>
  </si>
  <si>
    <t>Funding Share as calculated on 01 May 2016</t>
  </si>
  <si>
    <t>Funding Share % as calculated on 01 May 2016</t>
  </si>
  <si>
    <t>Seller Share as calculated on 01 May 2016</t>
  </si>
  <si>
    <t>Seller Share % as calculated on 01 May 2016</t>
  </si>
  <si>
    <t>Minimum Seller Share (Amount) on 30 April 2016</t>
  </si>
  <si>
    <t>19th January 2016 - 18th July 2016</t>
  </si>
  <si>
    <t>* for distribution period 1st April 2016 - 30th April 2016</t>
  </si>
  <si>
    <t>The average Loan size was approximately £73,377.70, the maximum Loan size was £735,776.01 and the minimum Loan size was £0.</t>
  </si>
  <si>
    <t>The weighted average remaining term of Loans was approximately 169.34 months, the maximum remaining term of Loans was 429 months and the minimum remaining term of Loans was 0 months.</t>
  </si>
  <si>
    <t>The weighted average indexed loan to value was approximately 49.51%, the maximum indexed loan to value was 187% and the minimum indexed loan to value was 0%.</t>
  </si>
  <si>
    <t>The weighted average loan to value was approximately 57.25%, the maximum loan to value was 204% and the minimum loan to value was 0%.</t>
  </si>
  <si>
    <t>The weighted average original loan to value was approximately 70.74%, the maximum loan to value was 95% and the minimum loan to value was 1%.</t>
  </si>
  <si>
    <t>The weighted average seasoning of Loans was approximately 120.58 months, the maximum seasoning of Loans was 607 months and the minimum seasoning of Loans was 45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</si>
</sst>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0.0000000%"/>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_-* #,##0.0000_-;\-* #,##0.0000_-;_-* &quot;-&quot;??_-;_-@_-"/>
    <numFmt numFmtId="182" formatCode="_-[$€-2]* #,##0.00_-;\-[$€-2]* #,##0.00_-;_-[$€-2]* &quot;-&quot;??_-"/>
    <numFmt numFmtId="183" formatCode="#,##0.00_ ;[Red]\-#,##0.00\ "/>
    <numFmt numFmtId="184" formatCode="&quot;£&quot;#,##0.00"/>
    <numFmt numFmtId="185" formatCode="mmmm\-yy"/>
    <numFmt numFmtId="186" formatCode="0;\-0;;@"/>
    <numFmt numFmtId="187" formatCode="m/d/yy_%_)"/>
    <numFmt numFmtId="188" formatCode="0_%_);\(0\)_%;0_%_);@_%_)"/>
    <numFmt numFmtId="189" formatCode="_([$€]* #,##0.00_);_([$€]* \(#,##0.00\);_([$€]* &quot;-&quot;??_);_(@_)"/>
    <numFmt numFmtId="190" formatCode="0.0\%_);\(0.0\%\);0.0\%_);@_%_)"/>
    <numFmt numFmtId="191" formatCode="0.0\x_)_);&quot;NM&quot;_x_)_);0.0\x_)_);@_%_)"/>
    <numFmt numFmtId="192" formatCode="0.00_)"/>
    <numFmt numFmtId="193" formatCode="&quot;¥&quot;#,##0.00;[Red]\-&quot;¥&quot;#,##0.00"/>
    <numFmt numFmtId="194" formatCode="#,###,;\(#,###,\)"/>
    <numFmt numFmtId="195" formatCode="#,##0_ ;\-#,##0\ "/>
  </numFmts>
  <fonts count="92">
    <font>
      <sz val="10"/>
      <name val="Arial"/>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9"/>
      <color rgb="FFFF0000"/>
      <name val="Arial"/>
      <family val="2"/>
    </font>
    <font>
      <b/>
      <sz val="12"/>
      <name val="Arial"/>
      <family val="2"/>
    </font>
    <font>
      <b/>
      <i/>
      <sz val="18"/>
      <color rgb="FFFF0000"/>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color indexed="81"/>
      <name val="Tahoma"/>
      <family val="2"/>
    </font>
    <font>
      <b/>
      <sz val="9"/>
      <color indexed="81"/>
      <name val="Tahoma"/>
      <family val="2"/>
    </font>
    <font>
      <sz val="9"/>
      <color rgb="FF000000"/>
      <name val="Arial"/>
      <family val="2"/>
    </font>
    <font>
      <sz val="9"/>
      <name val="Dax"/>
      <family val="2"/>
    </font>
    <font>
      <b/>
      <i/>
      <u/>
      <sz val="24"/>
      <color indexed="12"/>
      <name val="Tms Rmn"/>
    </font>
    <font>
      <sz val="7"/>
      <name val="Small Fonts"/>
      <family val="2"/>
    </font>
    <font>
      <sz val="9"/>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lightDown">
        <bgColor theme="0" tint="-0.14996795556505021"/>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D9D9D9"/>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14"/>
      </left>
      <right/>
      <top style="thin">
        <color indexed="14"/>
      </top>
      <bottom/>
      <diagonal/>
    </border>
  </borders>
  <cellStyleXfs count="38885">
    <xf numFmtId="0" fontId="0" fillId="0" borderId="0"/>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3"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7" fontId="18" fillId="0" borderId="0" applyFont="0" applyFill="0" applyBorder="0" applyAlignment="0" applyProtection="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168" fontId="15"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3"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13"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9" fontId="23" fillId="0" borderId="0" applyFont="0" applyFill="0" applyBorder="0" applyAlignment="0" applyProtection="0">
      <alignment horizontal="right"/>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0" fontId="23" fillId="0" borderId="0" applyFont="0" applyFill="0" applyBorder="0" applyAlignment="0" applyProtection="0">
      <alignment horizontal="right"/>
    </xf>
    <xf numFmtId="164" fontId="16" fillId="0" borderId="0" applyFont="0" applyFill="0" applyBorder="0" applyAlignment="0" applyProtection="0"/>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70" fontId="23" fillId="0" borderId="0" applyFont="0" applyFill="0" applyBorder="0" applyAlignment="0" applyProtection="0">
      <alignment horizontal="right"/>
    </xf>
    <xf numFmtId="165" fontId="13"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3"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0" fontId="13"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3"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71" fontId="24" fillId="0" borderId="0"/>
    <xf numFmtId="0" fontId="13"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72" fontId="23" fillId="0" borderId="0" applyFont="0" applyFill="0" applyBorder="0" applyAlignment="0" applyProtection="0">
      <alignment horizontal="right"/>
    </xf>
    <xf numFmtId="173" fontId="23" fillId="0" borderId="0" applyFont="0" applyFill="0" applyBorder="0" applyAlignment="0" applyProtection="0">
      <alignment horizontal="right"/>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7"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15" fillId="22" borderId="3" applyNumberFormat="0" applyFont="0" applyBorder="0" applyAlignment="0" applyProtection="0">
      <alignment horizontal="centerContinuous"/>
    </xf>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8" fillId="0" borderId="0" applyFont="0" applyFill="0" applyBorder="0" applyAlignment="0" applyProtection="0"/>
    <xf numFmtId="9" fontId="28" fillId="0" borderId="0" applyFont="0" applyFill="0" applyBorder="0" applyAlignment="0" applyProtection="0"/>
    <xf numFmtId="0" fontId="10" fillId="0" borderId="0"/>
    <xf numFmtId="43" fontId="10" fillId="0" borderId="0" applyFont="0" applyFill="0" applyBorder="0" applyAlignment="0" applyProtection="0"/>
    <xf numFmtId="0" fontId="10" fillId="0" borderId="0" applyNumberFormat="0" applyFont="0" applyFill="0" applyBorder="0" applyAlignment="0" applyProtection="0"/>
    <xf numFmtId="0" fontId="46" fillId="0" borderId="0" applyNumberFormat="0" applyFill="0" applyBorder="0" applyAlignment="0" applyProtection="0">
      <alignment vertical="top"/>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2" fillId="0" borderId="0"/>
    <xf numFmtId="9" fontId="12" fillId="0" borderId="0" applyFont="0" applyFill="0" applyBorder="0" applyAlignment="0" applyProtection="0"/>
    <xf numFmtId="181"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81" fontId="12" fillId="0" borderId="0" applyFont="0" applyFill="0" applyBorder="0" applyAlignment="0" applyProtection="0"/>
    <xf numFmtId="164" fontId="16" fillId="0" borderId="0" applyFont="0" applyFill="0" applyBorder="0" applyAlignment="0" applyProtection="0"/>
    <xf numFmtId="181" fontId="12" fillId="0" borderId="0" applyFont="0" applyFill="0" applyBorder="0" applyAlignment="0" applyProtection="0"/>
    <xf numFmtId="182" fontId="12" fillId="0" borderId="0" applyFont="0" applyFill="0" applyBorder="0" applyAlignment="0" applyProtection="0"/>
    <xf numFmtId="0" fontId="51" fillId="0" borderId="0" applyFill="0" applyBorder="0" applyProtection="0">
      <alignment horizontal="left"/>
    </xf>
    <xf numFmtId="0" fontId="11" fillId="0" borderId="0" applyNumberFormat="0" applyFont="0" applyFill="0" applyBorder="0" applyAlignment="0" applyProtection="0"/>
    <xf numFmtId="0" fontId="52" fillId="25" borderId="27" applyNumberFormat="0">
      <alignment horizontal="right"/>
    </xf>
    <xf numFmtId="0" fontId="10" fillId="0" borderId="0" applyNumberFormat="0" applyFont="0" applyFill="0" applyBorder="0" applyAlignment="0" applyProtection="0"/>
    <xf numFmtId="40" fontId="53" fillId="25" borderId="0">
      <alignment horizontal="right"/>
    </xf>
    <xf numFmtId="0" fontId="54" fillId="25" borderId="0">
      <alignment horizontal="right"/>
    </xf>
    <xf numFmtId="0" fontId="55" fillId="25" borderId="8"/>
    <xf numFmtId="0" fontId="55" fillId="0" borderId="0" applyBorder="0">
      <alignment horizontal="centerContinuous"/>
    </xf>
    <xf numFmtId="0" fontId="56" fillId="0" borderId="0" applyBorder="0">
      <alignment horizontal="centerContinuous"/>
    </xf>
    <xf numFmtId="183" fontId="57" fillId="26" borderId="28" applyFont="0" applyBorder="0" applyAlignment="0" applyProtection="0">
      <alignment horizontal="centerContinuous"/>
    </xf>
    <xf numFmtId="0" fontId="58" fillId="0" borderId="0" applyBorder="0" applyProtection="0">
      <alignment horizontal="left"/>
    </xf>
    <xf numFmtId="0" fontId="43" fillId="0" borderId="0" applyFill="0" applyBorder="0" applyProtection="0">
      <alignment horizontal="left"/>
    </xf>
    <xf numFmtId="0" fontId="14" fillId="0" borderId="7" applyFill="0" applyBorder="0" applyProtection="0">
      <alignment horizontal="left" vertical="top"/>
    </xf>
    <xf numFmtId="43" fontId="27" fillId="0" borderId="0" applyFont="0" applyFill="0" applyBorder="0" applyAlignment="0" applyProtection="0"/>
    <xf numFmtId="0" fontId="10"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64" fontId="16"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48"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43"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9"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8" fillId="0" borderId="0" applyFont="0" applyFill="0" applyBorder="0" applyAlignment="0" applyProtection="0"/>
    <xf numFmtId="0" fontId="12" fillId="0" borderId="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1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5" fillId="22" borderId="3" applyNumberFormat="0" applyFont="0" applyBorder="0" applyAlignment="0" applyProtection="0">
      <alignment horizontal="centerContinuous"/>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9" fillId="0" borderId="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43" fontId="7" fillId="0" borderId="0" applyFont="0" applyFill="0" applyBorder="0" applyAlignment="0" applyProtection="0"/>
    <xf numFmtId="0" fontId="59" fillId="0" borderId="0" applyNumberFormat="0" applyFill="0" applyBorder="0" applyAlignment="0" applyProtection="0">
      <alignment vertical="top"/>
      <protection locked="0"/>
    </xf>
    <xf numFmtId="0" fontId="12" fillId="0" borderId="0"/>
    <xf numFmtId="0" fontId="12" fillId="0" borderId="0">
      <alignment horizontal="left" wrapText="1"/>
    </xf>
    <xf numFmtId="0" fontId="12" fillId="0" borderId="0">
      <alignment horizontal="left" wrapText="1"/>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28" borderId="0">
      <alignment horizontal="left"/>
    </xf>
    <xf numFmtId="0" fontId="61" fillId="28" borderId="0">
      <alignment horizontal="right"/>
    </xf>
    <xf numFmtId="0" fontId="64" fillId="29" borderId="0">
      <alignment horizontal="center"/>
    </xf>
    <xf numFmtId="0" fontId="61" fillId="28" borderId="0">
      <alignment horizontal="right"/>
    </xf>
    <xf numFmtId="0" fontId="65" fillId="29" borderId="0">
      <alignment horizontal="left"/>
    </xf>
    <xf numFmtId="165"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0" fontId="47"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28" borderId="0">
      <alignment horizontal="left"/>
    </xf>
    <xf numFmtId="0" fontId="40" fillId="29" borderId="0">
      <alignment horizontal="left"/>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2" fillId="0" borderId="0"/>
    <xf numFmtId="0" fontId="12" fillId="0" borderId="0">
      <alignment horizontal="left" wrapText="1"/>
    </xf>
    <xf numFmtId="0" fontId="12" fillId="0" borderId="0">
      <alignment horizontal="left" wrapText="1"/>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6" fillId="0" borderId="0" applyFont="0" applyFill="0" applyBorder="0" applyAlignment="0" applyProtection="0"/>
    <xf numFmtId="0" fontId="40" fillId="30" borderId="0">
      <alignment horizontal="center"/>
    </xf>
    <xf numFmtId="49" fontId="66" fillId="29" borderId="0">
      <alignment horizontal="center"/>
    </xf>
    <xf numFmtId="0" fontId="61" fillId="28" borderId="0">
      <alignment horizontal="center"/>
    </xf>
    <xf numFmtId="0" fontId="61" fillId="28" borderId="0">
      <alignment horizontal="centerContinuous"/>
    </xf>
    <xf numFmtId="0" fontId="67" fillId="29" borderId="0">
      <alignment horizontal="left"/>
    </xf>
    <xf numFmtId="49" fontId="67" fillId="29" borderId="0">
      <alignment horizontal="center"/>
    </xf>
    <xf numFmtId="0" fontId="63" fillId="28" borderId="0">
      <alignment horizontal="left"/>
    </xf>
    <xf numFmtId="49" fontId="67" fillId="29" borderId="0">
      <alignment horizontal="left"/>
    </xf>
    <xf numFmtId="0" fontId="63" fillId="28" borderId="0">
      <alignment horizontal="centerContinuous"/>
    </xf>
    <xf numFmtId="0" fontId="63" fillId="28" borderId="0">
      <alignment horizontal="right"/>
    </xf>
    <xf numFmtId="49" fontId="40" fillId="29" borderId="0">
      <alignment horizontal="left"/>
    </xf>
    <xf numFmtId="0" fontId="61" fillId="28" borderId="0">
      <alignment horizontal="right"/>
    </xf>
    <xf numFmtId="0" fontId="67" fillId="7" borderId="0">
      <alignment horizontal="center"/>
    </xf>
    <xf numFmtId="0" fontId="68" fillId="7" borderId="0">
      <alignment horizontal="center"/>
    </xf>
    <xf numFmtId="9" fontId="12" fillId="0" borderId="0" applyFont="0" applyFill="0" applyBorder="0" applyAlignment="0" applyProtection="0"/>
    <xf numFmtId="0" fontId="12" fillId="0" borderId="0"/>
    <xf numFmtId="0" fontId="69" fillId="29" borderId="0">
      <alignment horizontal="center"/>
    </xf>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2" fillId="0" borderId="0">
      <alignment horizontal="left" wrapText="1"/>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70" fontId="23" fillId="0" borderId="0" applyFont="0" applyFill="0" applyBorder="0" applyAlignment="0" applyProtection="0">
      <alignment horizontal="right"/>
    </xf>
    <xf numFmtId="10" fontId="12" fillId="0" borderId="0"/>
    <xf numFmtId="187" fontId="23" fillId="0" borderId="0" applyFont="0" applyFill="0" applyBorder="0" applyAlignment="0" applyProtection="0"/>
    <xf numFmtId="14" fontId="41" fillId="0" borderId="0" applyFill="0" applyBorder="0" applyAlignment="0"/>
    <xf numFmtId="38" fontId="15" fillId="0" borderId="38">
      <alignment vertical="center"/>
    </xf>
    <xf numFmtId="188" fontId="23" fillId="0" borderId="39" applyNumberFormat="0" applyFont="0" applyFill="0" applyAlignment="0" applyProtection="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89" fontId="12" fillId="0" borderId="0" applyFont="0" applyFill="0" applyBorder="0" applyAlignment="0" applyProtection="0"/>
    <xf numFmtId="0" fontId="51" fillId="0" borderId="0" applyFill="0" applyBorder="0" applyProtection="0">
      <alignment horizontal="left"/>
    </xf>
    <xf numFmtId="0" fontId="42" fillId="32" borderId="40" applyAlignment="0" applyProtection="0"/>
    <xf numFmtId="190" fontId="23" fillId="0" borderId="0" applyFont="0" applyFill="0" applyBorder="0" applyAlignment="0" applyProtection="0">
      <alignment horizontal="right"/>
    </xf>
    <xf numFmtId="0" fontId="74" fillId="0" borderId="0" applyProtection="0">
      <alignment horizontal="right"/>
    </xf>
    <xf numFmtId="0" fontId="71" fillId="0" borderId="29" applyNumberFormat="0" applyAlignment="0" applyProtection="0">
      <alignment horizontal="left" vertical="center"/>
    </xf>
    <xf numFmtId="0" fontId="71" fillId="0" borderId="40">
      <alignment horizontal="left" vertical="center"/>
    </xf>
    <xf numFmtId="0" fontId="75" fillId="0" borderId="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43" fontId="12" fillId="0" borderId="0" applyFont="0" applyFill="0" applyBorder="0" applyAlignment="0" applyProtection="0"/>
    <xf numFmtId="191" fontId="23" fillId="0" borderId="0" applyFont="0" applyFill="0" applyBorder="0" applyAlignment="0" applyProtection="0">
      <alignment horizontal="right"/>
    </xf>
    <xf numFmtId="192" fontId="76" fillId="0" borderId="0"/>
    <xf numFmtId="0" fontId="12" fillId="0" borderId="0">
      <alignment horizontal="left" wrapText="1"/>
    </xf>
    <xf numFmtId="0" fontId="16" fillId="0" borderId="0">
      <alignment horizontal="left" wrapText="1"/>
    </xf>
    <xf numFmtId="0" fontId="9" fillId="0" borderId="0"/>
    <xf numFmtId="37" fontId="12" fillId="0" borderId="0"/>
    <xf numFmtId="1" fontId="77" fillId="0" borderId="0" applyProtection="0">
      <alignment horizontal="right" vertical="center"/>
    </xf>
    <xf numFmtId="0" fontId="73" fillId="0" borderId="41" applyNumberFormat="0" applyAlignment="0" applyProtection="0"/>
    <xf numFmtId="0" fontId="18" fillId="33" borderId="0" applyNumberFormat="0" applyFont="0" applyBorder="0" applyAlignment="0" applyProtection="0"/>
    <xf numFmtId="0" fontId="14" fillId="34" borderId="42" applyNumberFormat="0" applyFont="0" applyBorder="0" applyAlignment="0" applyProtection="0">
      <alignment horizontal="center"/>
    </xf>
    <xf numFmtId="0" fontId="14" fillId="35" borderId="42" applyNumberFormat="0" applyFont="0" applyBorder="0" applyAlignment="0" applyProtection="0">
      <alignment horizontal="center"/>
    </xf>
    <xf numFmtId="0" fontId="18" fillId="0" borderId="43" applyNumberFormat="0" applyAlignment="0" applyProtection="0"/>
    <xf numFmtId="0" fontId="18" fillId="0" borderId="44" applyNumberFormat="0" applyAlignment="0" applyProtection="0"/>
    <xf numFmtId="0" fontId="73" fillId="0" borderId="45" applyNumberFormat="0" applyAlignment="0" applyProtection="0"/>
    <xf numFmtId="10" fontId="15" fillId="0" borderId="0" applyFont="0" applyFill="0" applyBorder="0" applyAlignment="0" applyProtection="0"/>
    <xf numFmtId="0" fontId="12" fillId="0" borderId="0" applyFont="0" applyFill="0" applyBorder="0" applyAlignment="0" applyProtection="0"/>
    <xf numFmtId="193" fontId="78" fillId="0" borderId="0" applyFont="0" applyFill="0" applyBorder="0" applyAlignment="0" applyProtection="0"/>
    <xf numFmtId="10" fontId="79" fillId="0" borderId="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80" fillId="36" borderId="0"/>
    <xf numFmtId="183" fontId="57" fillId="26" borderId="28" applyFont="0" applyBorder="0" applyAlignment="0" applyProtection="0">
      <alignment horizontal="centerContinuous"/>
    </xf>
    <xf numFmtId="194" fontId="81" fillId="0" borderId="0" applyFont="0" applyFill="0" applyBorder="0" applyAlignment="0" applyProtection="0"/>
    <xf numFmtId="171" fontId="24" fillId="0" borderId="0" applyFont="0" applyFill="0" applyBorder="0" applyAlignment="0" applyProtection="0"/>
    <xf numFmtId="0" fontId="82" fillId="0" borderId="0" applyBorder="0" applyProtection="0">
      <alignment vertical="center"/>
    </xf>
    <xf numFmtId="188" fontId="82" fillId="0" borderId="9" applyBorder="0" applyProtection="0">
      <alignment horizontal="right" vertical="center"/>
    </xf>
    <xf numFmtId="0" fontId="83" fillId="37" borderId="0" applyBorder="0" applyProtection="0">
      <alignment horizontal="centerContinuous" vertical="center"/>
    </xf>
    <xf numFmtId="0" fontId="83" fillId="38" borderId="9" applyBorder="0" applyProtection="0">
      <alignment horizontal="centerContinuous" vertical="center"/>
    </xf>
    <xf numFmtId="0" fontId="58" fillId="0" borderId="0" applyBorder="0" applyProtection="0">
      <alignment horizontal="left"/>
    </xf>
    <xf numFmtId="0" fontId="43" fillId="0" borderId="0" applyFill="0" applyBorder="0" applyProtection="0">
      <alignment horizontal="left"/>
    </xf>
    <xf numFmtId="49" fontId="41" fillId="0" borderId="0" applyFill="0" applyBorder="0" applyAlignment="0"/>
    <xf numFmtId="0" fontId="12" fillId="0" borderId="0" applyFill="0" applyBorder="0" applyAlignment="0"/>
    <xf numFmtId="0" fontId="12" fillId="0" borderId="0" applyFill="0" applyBorder="0" applyAlignment="0"/>
    <xf numFmtId="14" fontId="18" fillId="0" borderId="0" applyFont="0" applyFill="0" applyBorder="0" applyProtection="0"/>
    <xf numFmtId="0" fontId="15" fillId="0" borderId="0"/>
    <xf numFmtId="0" fontId="15" fillId="0" borderId="0"/>
    <xf numFmtId="0" fontId="15" fillId="0" borderId="0"/>
    <xf numFmtId="43" fontId="11" fillId="0" borderId="0" applyFont="0" applyFill="0" applyBorder="0" applyAlignment="0" applyProtection="0"/>
    <xf numFmtId="43" fontId="12"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9" fontId="9" fillId="0" borderId="0" applyFont="0" applyFill="0" applyBorder="0" applyAlignment="0" applyProtection="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lignment horizontal="left" wrapText="1"/>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8" fillId="0" borderId="0"/>
    <xf numFmtId="43" fontId="16" fillId="0" borderId="0" applyFont="0" applyFill="0" applyBorder="0" applyAlignment="0" applyProtection="0"/>
    <xf numFmtId="44" fontId="12" fillId="0" borderId="0" applyFont="0" applyFill="0" applyBorder="0" applyAlignment="0" applyProtection="0"/>
    <xf numFmtId="0" fontId="89" fillId="1" borderId="48" applyNumberFormat="0" applyFont="0" applyFill="0" applyBorder="0" applyAlignment="0" applyProtection="0">
      <alignment horizontal="left"/>
      <protection locked="0"/>
    </xf>
    <xf numFmtId="37" fontId="90" fillId="0" borderId="0"/>
    <xf numFmtId="0" fontId="12" fillId="0" borderId="0">
      <alignment horizontal="left" wrapText="1"/>
    </xf>
    <xf numFmtId="0" fontId="12" fillId="0" borderId="0">
      <alignment horizontal="left" wrapText="1"/>
    </xf>
    <xf numFmtId="0" fontId="14" fillId="0" borderId="7" applyFill="0" applyBorder="0" applyProtection="0">
      <alignment horizontal="left" vertical="top"/>
    </xf>
    <xf numFmtId="0" fontId="91" fillId="0" borderId="0"/>
    <xf numFmtId="0" fontId="1" fillId="0" borderId="0"/>
    <xf numFmtId="43" fontId="1" fillId="0" borderId="0" applyFont="0" applyFill="0" applyBorder="0" applyAlignment="0" applyProtection="0"/>
    <xf numFmtId="43" fontId="1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cellStyleXfs>
  <cellXfs count="601">
    <xf numFmtId="0" fontId="0" fillId="0" borderId="0" xfId="0"/>
    <xf numFmtId="0" fontId="12" fillId="0" borderId="0" xfId="10248" applyFont="1" applyBorder="1"/>
    <xf numFmtId="0" fontId="32" fillId="0" borderId="0" xfId="10248" applyFont="1" applyFill="1" applyBorder="1" applyAlignment="1">
      <alignment wrapText="1"/>
    </xf>
    <xf numFmtId="0" fontId="12" fillId="0" borderId="0" xfId="10248" applyFont="1" applyFill="1" applyAlignment="1"/>
    <xf numFmtId="0" fontId="12" fillId="0" borderId="0" xfId="10248" applyFont="1" applyFill="1" applyBorder="1"/>
    <xf numFmtId="0" fontId="33" fillId="0" borderId="0" xfId="10248" applyFont="1" applyFill="1" applyBorder="1" applyAlignment="1">
      <alignment horizontal="right"/>
    </xf>
    <xf numFmtId="0" fontId="12" fillId="0" borderId="0" xfId="10248" applyFont="1" applyFill="1" applyBorder="1" applyAlignment="1">
      <alignment horizontal="left"/>
    </xf>
    <xf numFmtId="0" fontId="12" fillId="0" borderId="0" xfId="10248" applyFont="1" applyBorder="1" applyAlignment="1">
      <alignment horizontal="left"/>
    </xf>
    <xf numFmtId="0" fontId="10" fillId="0" borderId="0" xfId="10248" applyFont="1"/>
    <xf numFmtId="0" fontId="34" fillId="0" borderId="0" xfId="10248" applyFont="1" applyFill="1" applyBorder="1"/>
    <xf numFmtId="0" fontId="12" fillId="0" borderId="0" xfId="10248" applyFont="1" applyFill="1"/>
    <xf numFmtId="0" fontId="35"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12" fillId="0" borderId="0" xfId="10248" applyFont="1"/>
    <xf numFmtId="15" fontId="42" fillId="0" borderId="0" xfId="10248" applyNumberFormat="1" applyFont="1" applyFill="1" applyBorder="1" applyAlignment="1">
      <alignment horizontal="right"/>
    </xf>
    <xf numFmtId="15" fontId="42" fillId="0" borderId="0" xfId="10248" applyNumberFormat="1" applyFont="1" applyFill="1" applyBorder="1"/>
    <xf numFmtId="0" fontId="12" fillId="0" borderId="0" xfId="10248" applyFont="1" applyFill="1" applyAlignment="1">
      <alignment horizontal="left"/>
    </xf>
    <xf numFmtId="0" fontId="12" fillId="0" borderId="0" xfId="10248" applyFont="1" applyAlignment="1">
      <alignment horizontal="left"/>
    </xf>
    <xf numFmtId="0" fontId="42" fillId="0" borderId="3" xfId="10248" applyFont="1" applyFill="1" applyBorder="1" applyAlignment="1">
      <alignment horizontal="left"/>
    </xf>
    <xf numFmtId="0" fontId="42" fillId="0" borderId="9" xfId="10248" applyFont="1" applyFill="1" applyBorder="1" applyAlignment="1">
      <alignment horizontal="left"/>
    </xf>
    <xf numFmtId="0" fontId="12" fillId="0" borderId="10" xfId="10248" applyFont="1" applyFill="1" applyBorder="1"/>
    <xf numFmtId="0" fontId="11" fillId="0" borderId="0" xfId="10248" applyFont="1" applyFill="1"/>
    <xf numFmtId="0" fontId="27" fillId="0" borderId="0" xfId="10248" applyFont="1" applyFill="1" applyBorder="1"/>
    <xf numFmtId="0" fontId="45" fillId="0" borderId="0" xfId="10248" applyFont="1" applyFill="1" applyBorder="1" applyAlignment="1">
      <alignment horizontal="right"/>
    </xf>
    <xf numFmtId="0" fontId="27" fillId="0" borderId="0" xfId="10248" applyFont="1" applyFill="1" applyBorder="1" applyAlignment="1">
      <alignment horizontal="left"/>
    </xf>
    <xf numFmtId="0" fontId="27" fillId="0" borderId="0" xfId="10248" applyFont="1" applyFill="1" applyBorder="1" applyAlignment="1">
      <alignment wrapText="1"/>
    </xf>
    <xf numFmtId="0" fontId="12" fillId="0" borderId="0" xfId="10251" applyFont="1" applyFill="1" applyBorder="1" applyAlignment="1" applyProtection="1"/>
    <xf numFmtId="0" fontId="47" fillId="0" borderId="0" xfId="10251" applyFont="1" applyFill="1" applyBorder="1" applyAlignment="1" applyProtection="1"/>
    <xf numFmtId="0" fontId="42" fillId="0" borderId="0" xfId="10248" applyFont="1" applyFill="1" applyBorder="1" applyAlignment="1">
      <alignment vertical="top"/>
    </xf>
    <xf numFmtId="0" fontId="42" fillId="0" borderId="0" xfId="10248" applyFont="1" applyFill="1" applyBorder="1" applyAlignment="1"/>
    <xf numFmtId="0" fontId="27" fillId="0" borderId="0" xfId="10248" applyFont="1" applyBorder="1"/>
    <xf numFmtId="0" fontId="10" fillId="0" borderId="0" xfId="10248"/>
    <xf numFmtId="0" fontId="30" fillId="0" borderId="14" xfId="10248" applyFont="1" applyBorder="1" applyAlignment="1">
      <alignment horizontal="center"/>
    </xf>
    <xf numFmtId="0" fontId="30" fillId="0" borderId="14" xfId="10248" applyFont="1" applyBorder="1" applyAlignment="1">
      <alignment horizontal="center" vertical="center"/>
    </xf>
    <xf numFmtId="0" fontId="43" fillId="0" borderId="11" xfId="10248" applyFont="1" applyFill="1" applyBorder="1"/>
    <xf numFmtId="0" fontId="29" fillId="23" borderId="12" xfId="10248" applyFont="1" applyFill="1" applyBorder="1" applyAlignment="1">
      <alignment horizontal="left" vertical="top"/>
    </xf>
    <xf numFmtId="0" fontId="29" fillId="23" borderId="16" xfId="10248" applyFont="1" applyFill="1" applyBorder="1" applyAlignment="1">
      <alignment horizontal="left"/>
    </xf>
    <xf numFmtId="0" fontId="31" fillId="23" borderId="16" xfId="10248" applyFont="1" applyFill="1" applyBorder="1" applyAlignment="1"/>
    <xf numFmtId="0" fontId="31" fillId="23" borderId="17" xfId="10248" applyFont="1" applyFill="1" applyBorder="1" applyAlignment="1"/>
    <xf numFmtId="0" fontId="29" fillId="23" borderId="12" xfId="10248" applyFont="1" applyFill="1" applyBorder="1" applyAlignment="1">
      <alignment horizontal="left" vertical="top" wrapText="1"/>
    </xf>
    <xf numFmtId="0" fontId="29" fillId="23" borderId="16" xfId="10248" applyFont="1" applyFill="1" applyBorder="1" applyAlignment="1">
      <alignment wrapText="1"/>
    </xf>
    <xf numFmtId="0" fontId="29" fillId="23" borderId="17" xfId="10248" applyFont="1" applyFill="1" applyBorder="1" applyAlignment="1">
      <alignment wrapText="1"/>
    </xf>
    <xf numFmtId="0" fontId="31" fillId="23" borderId="18" xfId="10248" applyFont="1" applyFill="1" applyBorder="1" applyAlignment="1"/>
    <xf numFmtId="0" fontId="31" fillId="23" borderId="0" xfId="10248" applyFont="1" applyFill="1" applyBorder="1" applyAlignment="1"/>
    <xf numFmtId="0" fontId="31" fillId="23" borderId="19" xfId="10248" applyFont="1" applyFill="1" applyBorder="1" applyAlignment="1"/>
    <xf numFmtId="0" fontId="29" fillId="23" borderId="18" xfId="10248" applyFont="1" applyFill="1" applyBorder="1" applyAlignment="1">
      <alignment wrapText="1"/>
    </xf>
    <xf numFmtId="0" fontId="29" fillId="23" borderId="0" xfId="10248" applyFont="1" applyFill="1" applyBorder="1" applyAlignment="1">
      <alignment wrapText="1"/>
    </xf>
    <xf numFmtId="0" fontId="29" fillId="23" borderId="19" xfId="10248" applyFont="1" applyFill="1" applyBorder="1" applyAlignment="1">
      <alignment wrapText="1"/>
    </xf>
    <xf numFmtId="0" fontId="43" fillId="0" borderId="12" xfId="10248" applyFont="1" applyFill="1" applyBorder="1" applyAlignment="1">
      <alignment horizontal="left"/>
    </xf>
    <xf numFmtId="0" fontId="43" fillId="0" borderId="16" xfId="10248" applyFont="1" applyFill="1" applyBorder="1" applyAlignment="1">
      <alignment horizontal="left"/>
    </xf>
    <xf numFmtId="0" fontId="43" fillId="0" borderId="16" xfId="10248" applyFont="1" applyFill="1" applyBorder="1" applyAlignment="1"/>
    <xf numFmtId="0" fontId="43" fillId="0" borderId="17" xfId="10248" applyFont="1" applyFill="1" applyBorder="1" applyAlignment="1"/>
    <xf numFmtId="174" fontId="43" fillId="0" borderId="17" xfId="10249" applyNumberFormat="1" applyFont="1" applyFill="1" applyBorder="1" applyAlignment="1">
      <alignment horizontal="right"/>
    </xf>
    <xf numFmtId="0" fontId="43" fillId="0" borderId="20" xfId="10248" applyFont="1" applyFill="1" applyBorder="1" applyAlignment="1">
      <alignment horizontal="left"/>
    </xf>
    <xf numFmtId="0" fontId="43" fillId="0" borderId="11" xfId="10248" applyFont="1" applyFill="1" applyBorder="1" applyAlignment="1">
      <alignment horizontal="left"/>
    </xf>
    <xf numFmtId="0" fontId="43" fillId="0" borderId="11" xfId="10248" applyFont="1" applyFill="1" applyBorder="1" applyAlignment="1"/>
    <xf numFmtId="0" fontId="43" fillId="0" borderId="21" xfId="10248" applyFont="1" applyFill="1" applyBorder="1" applyAlignment="1"/>
    <xf numFmtId="0" fontId="43" fillId="0" borderId="18" xfId="10248" applyFont="1" applyFill="1" applyBorder="1" applyAlignment="1">
      <alignment horizontal="left"/>
    </xf>
    <xf numFmtId="0" fontId="43" fillId="0" borderId="0" xfId="10248" applyFont="1" applyFill="1" applyBorder="1" applyAlignment="1">
      <alignment horizontal="left"/>
    </xf>
    <xf numFmtId="0" fontId="43" fillId="0" borderId="0" xfId="10248" applyFont="1" applyFill="1" applyBorder="1" applyAlignment="1"/>
    <xf numFmtId="0" fontId="43" fillId="0" borderId="19" xfId="10248" applyFont="1" applyFill="1" applyBorder="1" applyAlignment="1"/>
    <xf numFmtId="175" fontId="43" fillId="0" borderId="19" xfId="10249" applyNumberFormat="1" applyFont="1" applyFill="1" applyBorder="1" applyAlignment="1">
      <alignment horizontal="right"/>
    </xf>
    <xf numFmtId="174" fontId="43" fillId="0" borderId="19" xfId="10249" applyNumberFormat="1" applyFont="1" applyFill="1" applyBorder="1" applyAlignment="1">
      <alignment horizontal="right"/>
    </xf>
    <xf numFmtId="10" fontId="43" fillId="0" borderId="21" xfId="10254" applyNumberFormat="1" applyFont="1" applyFill="1" applyBorder="1"/>
    <xf numFmtId="0" fontId="29" fillId="23" borderId="17" xfId="10248" applyFont="1" applyFill="1" applyBorder="1" applyAlignment="1">
      <alignment horizontal="center"/>
    </xf>
    <xf numFmtId="0" fontId="29" fillId="23" borderId="13" xfId="10248" applyFont="1" applyFill="1" applyBorder="1" applyAlignment="1">
      <alignment horizontal="center"/>
    </xf>
    <xf numFmtId="0" fontId="29" fillId="23" borderId="13" xfId="10248" applyFont="1" applyFill="1" applyBorder="1" applyAlignment="1">
      <alignment horizontal="center" wrapText="1"/>
    </xf>
    <xf numFmtId="0" fontId="29" fillId="23" borderId="20" xfId="10248" applyFont="1" applyFill="1" applyBorder="1" applyAlignment="1">
      <alignment wrapText="1"/>
    </xf>
    <xf numFmtId="0" fontId="29" fillId="23" borderId="21" xfId="10248" applyFont="1" applyFill="1" applyBorder="1" applyAlignment="1">
      <alignment wrapText="1"/>
    </xf>
    <xf numFmtId="0" fontId="29" fillId="23" borderId="21" xfId="10248" applyFont="1" applyFill="1" applyBorder="1" applyAlignment="1">
      <alignment horizontal="center"/>
    </xf>
    <xf numFmtId="0" fontId="29" fillId="23" borderId="15" xfId="10248" applyFont="1" applyFill="1" applyBorder="1" applyAlignment="1">
      <alignment horizontal="center"/>
    </xf>
    <xf numFmtId="0" fontId="29" fillId="23" borderId="14" xfId="10248" applyFont="1" applyFill="1" applyBorder="1" applyAlignment="1">
      <alignment horizontal="center"/>
    </xf>
    <xf numFmtId="0" fontId="43" fillId="0" borderId="17" xfId="10248" applyFont="1" applyFill="1" applyBorder="1" applyAlignment="1">
      <alignment horizontal="left"/>
    </xf>
    <xf numFmtId="174" fontId="43" fillId="0" borderId="14" xfId="10249" quotePrefix="1" applyNumberFormat="1" applyFont="1" applyFill="1" applyBorder="1" applyAlignment="1">
      <alignment horizontal="right"/>
    </xf>
    <xf numFmtId="0" fontId="43" fillId="0" borderId="19" xfId="10248" applyFont="1" applyFill="1" applyBorder="1" applyAlignment="1">
      <alignment horizontal="left"/>
    </xf>
    <xf numFmtId="10" fontId="43" fillId="0" borderId="14" xfId="10255" quotePrefix="1" applyNumberFormat="1" applyFont="1" applyFill="1" applyBorder="1" applyAlignment="1">
      <alignment horizontal="right"/>
    </xf>
    <xf numFmtId="174" fontId="43" fillId="0" borderId="23" xfId="10249" quotePrefix="1" applyNumberFormat="1" applyFont="1" applyFill="1" applyBorder="1" applyAlignment="1">
      <alignment horizontal="right"/>
    </xf>
    <xf numFmtId="174" fontId="43" fillId="0" borderId="24" xfId="10249" quotePrefix="1" applyNumberFormat="1" applyFont="1" applyFill="1" applyBorder="1" applyAlignment="1">
      <alignment horizontal="right"/>
    </xf>
    <xf numFmtId="10" fontId="43" fillId="0" borderId="24" xfId="10255" quotePrefix="1" applyNumberFormat="1" applyFont="1" applyFill="1" applyBorder="1" applyAlignment="1">
      <alignment horizontal="right"/>
    </xf>
    <xf numFmtId="174" fontId="43" fillId="0" borderId="0" xfId="10249" applyNumberFormat="1" applyFont="1" applyFill="1" applyBorder="1" applyAlignment="1">
      <alignment horizontal="left"/>
    </xf>
    <xf numFmtId="0" fontId="31" fillId="23" borderId="17" xfId="10248" applyFont="1" applyFill="1" applyBorder="1"/>
    <xf numFmtId="0" fontId="31" fillId="23" borderId="19" xfId="10248" applyFont="1" applyFill="1" applyBorder="1"/>
    <xf numFmtId="165" fontId="43" fillId="0" borderId="0" xfId="10249" applyNumberFormat="1" applyFont="1" applyFill="1" applyBorder="1" applyAlignment="1">
      <alignment horizontal="left"/>
    </xf>
    <xf numFmtId="0" fontId="10" fillId="0" borderId="19" xfId="10248" applyFont="1" applyBorder="1"/>
    <xf numFmtId="0" fontId="43" fillId="0" borderId="0" xfId="10248" applyFont="1" applyFill="1" applyAlignment="1">
      <alignment vertical="top" wrapText="1"/>
    </xf>
    <xf numFmtId="0" fontId="43" fillId="0" borderId="13" xfId="10248" applyFont="1" applyFill="1" applyBorder="1" applyAlignment="1">
      <alignment horizontal="center"/>
    </xf>
    <xf numFmtId="0" fontId="29" fillId="23" borderId="16" xfId="10248" applyFont="1" applyFill="1" applyBorder="1" applyAlignment="1">
      <alignment horizontal="center"/>
    </xf>
    <xf numFmtId="0" fontId="29" fillId="23" borderId="12" xfId="10248" applyFont="1" applyFill="1" applyBorder="1" applyAlignment="1">
      <alignment horizontal="center"/>
    </xf>
    <xf numFmtId="0" fontId="29" fillId="23" borderId="12" xfId="10248" applyFont="1" applyFill="1" applyBorder="1" applyAlignment="1"/>
    <xf numFmtId="0" fontId="29" fillId="23" borderId="17" xfId="10248" applyFont="1" applyFill="1" applyBorder="1" applyAlignment="1"/>
    <xf numFmtId="0" fontId="29" fillId="23" borderId="11" xfId="10248" applyFont="1" applyFill="1" applyBorder="1" applyAlignment="1">
      <alignment horizontal="center"/>
    </xf>
    <xf numFmtId="0" fontId="29" fillId="23" borderId="20" xfId="10248" applyFont="1" applyFill="1" applyBorder="1" applyAlignment="1">
      <alignment horizontal="center"/>
    </xf>
    <xf numFmtId="0" fontId="29" fillId="23" borderId="19" xfId="10248" applyFont="1" applyFill="1" applyBorder="1" applyAlignment="1">
      <alignment horizontal="center" vertical="top"/>
    </xf>
    <xf numFmtId="0" fontId="29" fillId="23" borderId="14" xfId="10248" applyFont="1" applyFill="1" applyBorder="1" applyAlignment="1">
      <alignment horizontal="center" vertical="top"/>
    </xf>
    <xf numFmtId="0" fontId="10" fillId="0" borderId="17" xfId="10248" applyBorder="1"/>
    <xf numFmtId="165" fontId="43" fillId="0" borderId="14" xfId="10249" applyNumberFormat="1" applyFont="1" applyFill="1" applyBorder="1" applyAlignment="1">
      <alignment horizontal="left"/>
    </xf>
    <xf numFmtId="10" fontId="43" fillId="0" borderId="14" xfId="10255" applyNumberFormat="1" applyFont="1" applyFill="1" applyBorder="1" applyAlignment="1">
      <alignment horizontal="right"/>
    </xf>
    <xf numFmtId="178" fontId="43" fillId="0" borderId="14" xfId="10249" applyNumberFormat="1" applyFont="1" applyFill="1" applyBorder="1" applyAlignment="1">
      <alignment horizontal="left"/>
    </xf>
    <xf numFmtId="0" fontId="29" fillId="23" borderId="21" xfId="10248" applyFont="1" applyFill="1" applyBorder="1" applyAlignment="1">
      <alignment horizontal="center" vertical="top"/>
    </xf>
    <xf numFmtId="0" fontId="10" fillId="0" borderId="19" xfId="10248" applyBorder="1"/>
    <xf numFmtId="0" fontId="10" fillId="0" borderId="21" xfId="10248" applyBorder="1"/>
    <xf numFmtId="0" fontId="43" fillId="0" borderId="22" xfId="10248" applyFont="1" applyFill="1" applyBorder="1" applyAlignment="1">
      <alignment horizontal="left"/>
    </xf>
    <xf numFmtId="0" fontId="10" fillId="0" borderId="23" xfId="10248" applyBorder="1"/>
    <xf numFmtId="178" fontId="43" fillId="0" borderId="22" xfId="10249" applyNumberFormat="1" applyFont="1" applyFill="1" applyBorder="1" applyAlignment="1">
      <alignment horizontal="left"/>
    </xf>
    <xf numFmtId="0" fontId="43" fillId="0" borderId="0" xfId="10248" applyFont="1" applyFill="1" applyBorder="1" applyAlignment="1">
      <alignment horizontal="center"/>
    </xf>
    <xf numFmtId="0" fontId="29" fillId="23" borderId="16" xfId="10248" applyFont="1" applyFill="1" applyBorder="1" applyAlignment="1">
      <alignment horizontal="center" wrapText="1"/>
    </xf>
    <xf numFmtId="0" fontId="29" fillId="23" borderId="17" xfId="10248" applyFont="1" applyFill="1" applyBorder="1" applyAlignment="1">
      <alignment horizontal="center" vertical="top" wrapText="1"/>
    </xf>
    <xf numFmtId="10" fontId="43" fillId="0" borderId="0" xfId="10255" applyNumberFormat="1" applyFont="1" applyFill="1" applyBorder="1" applyAlignment="1">
      <alignment horizontal="right"/>
    </xf>
    <xf numFmtId="178" fontId="43" fillId="0" borderId="19" xfId="10249" applyNumberFormat="1" applyFont="1" applyFill="1" applyBorder="1" applyAlignment="1">
      <alignment horizontal="right"/>
    </xf>
    <xf numFmtId="178" fontId="43" fillId="0" borderId="14" xfId="10249" applyNumberFormat="1" applyFont="1" applyFill="1" applyBorder="1" applyAlignment="1">
      <alignment horizontal="right"/>
    </xf>
    <xf numFmtId="0" fontId="43" fillId="0" borderId="14" xfId="10248" applyFont="1" applyFill="1" applyBorder="1" applyAlignment="1">
      <alignment horizontal="left"/>
    </xf>
    <xf numFmtId="178" fontId="43" fillId="0" borderId="23" xfId="10249" applyNumberFormat="1" applyFont="1" applyFill="1" applyBorder="1" applyAlignment="1">
      <alignment horizontal="right"/>
    </xf>
    <xf numFmtId="10" fontId="43" fillId="0" borderId="24" xfId="10255" applyNumberFormat="1" applyFont="1" applyFill="1" applyBorder="1" applyAlignment="1">
      <alignment horizontal="right"/>
    </xf>
    <xf numFmtId="10" fontId="43" fillId="0" borderId="0" xfId="10255" quotePrefix="1" applyNumberFormat="1" applyFont="1" applyFill="1" applyBorder="1" applyAlignment="1">
      <alignment horizontal="right"/>
    </xf>
    <xf numFmtId="0" fontId="43" fillId="0" borderId="15" xfId="10248" applyFont="1" applyFill="1" applyBorder="1" applyAlignment="1">
      <alignment horizontal="left"/>
    </xf>
    <xf numFmtId="10" fontId="27" fillId="0" borderId="0" xfId="10248" applyNumberFormat="1" applyFont="1" applyFill="1"/>
    <xf numFmtId="174" fontId="27" fillId="0" borderId="0" xfId="10248" applyNumberFormat="1" applyFont="1" applyFill="1" applyBorder="1"/>
    <xf numFmtId="178" fontId="43" fillId="0" borderId="15" xfId="10249" applyNumberFormat="1" applyFont="1" applyFill="1" applyBorder="1" applyAlignment="1">
      <alignment horizontal="right"/>
    </xf>
    <xf numFmtId="10" fontId="10" fillId="0" borderId="0" xfId="10248" applyNumberFormat="1"/>
    <xf numFmtId="0" fontId="10" fillId="0" borderId="23" xfId="10248" applyFont="1" applyBorder="1"/>
    <xf numFmtId="178" fontId="43" fillId="0" borderId="15" xfId="10248" applyNumberFormat="1" applyFont="1" applyFill="1" applyBorder="1" applyAlignment="1">
      <alignment horizontal="left"/>
    </xf>
    <xf numFmtId="0" fontId="10" fillId="0" borderId="16" xfId="10248" applyBorder="1"/>
    <xf numFmtId="10" fontId="43" fillId="0" borderId="13" xfId="10248" applyNumberFormat="1" applyFont="1" applyFill="1" applyBorder="1"/>
    <xf numFmtId="0" fontId="10" fillId="0" borderId="0" xfId="10248" applyBorder="1"/>
    <xf numFmtId="15" fontId="43" fillId="0" borderId="14" xfId="10255" applyNumberFormat="1" applyFont="1" applyFill="1" applyBorder="1"/>
    <xf numFmtId="10" fontId="43" fillId="0" borderId="14" xfId="10248" applyNumberFormat="1" applyFont="1" applyFill="1" applyBorder="1"/>
    <xf numFmtId="15" fontId="43" fillId="0" borderId="15" xfId="10255" applyNumberFormat="1" applyFont="1" applyFill="1" applyBorder="1"/>
    <xf numFmtId="178" fontId="43" fillId="0" borderId="19" xfId="10249" quotePrefix="1" applyNumberFormat="1" applyFont="1" applyFill="1" applyBorder="1" applyAlignment="1">
      <alignment horizontal="right"/>
    </xf>
    <xf numFmtId="178" fontId="43" fillId="0" borderId="23" xfId="10255" quotePrefix="1" applyNumberFormat="1" applyFont="1" applyFill="1" applyBorder="1" applyAlignment="1" applyProtection="1">
      <alignment horizontal="right"/>
      <protection locked="0"/>
    </xf>
    <xf numFmtId="0" fontId="43" fillId="0" borderId="13" xfId="10248" applyFont="1" applyFill="1" applyBorder="1" applyAlignment="1">
      <alignment horizontal="left"/>
    </xf>
    <xf numFmtId="165" fontId="43" fillId="0" borderId="19" xfId="10249" applyNumberFormat="1" applyFont="1" applyFill="1" applyBorder="1" applyAlignment="1">
      <alignment horizontal="center"/>
    </xf>
    <xf numFmtId="10" fontId="43" fillId="0" borderId="14" xfId="10255" quotePrefix="1" applyNumberFormat="1" applyFont="1" applyFill="1" applyBorder="1" applyAlignment="1"/>
    <xf numFmtId="43" fontId="43" fillId="0" borderId="18" xfId="10248" applyNumberFormat="1" applyFont="1" applyFill="1" applyBorder="1" applyAlignment="1">
      <alignment horizontal="center"/>
    </xf>
    <xf numFmtId="178" fontId="43" fillId="0" borderId="19" xfId="10249" quotePrefix="1" applyNumberFormat="1" applyFont="1" applyFill="1" applyBorder="1" applyAlignment="1"/>
    <xf numFmtId="178" fontId="43" fillId="0" borderId="14" xfId="10249" quotePrefix="1" applyNumberFormat="1" applyFont="1" applyFill="1" applyBorder="1" applyAlignment="1"/>
    <xf numFmtId="174" fontId="43" fillId="0" borderId="23" xfId="10249" quotePrefix="1" applyNumberFormat="1" applyFont="1" applyFill="1" applyBorder="1" applyAlignment="1"/>
    <xf numFmtId="10" fontId="43" fillId="0" borderId="24" xfId="10255" quotePrefix="1" applyNumberFormat="1" applyFont="1" applyFill="1" applyBorder="1" applyAlignment="1"/>
    <xf numFmtId="0" fontId="43" fillId="0" borderId="23" xfId="10248" applyFont="1" applyFill="1" applyBorder="1" applyAlignment="1">
      <alignment horizontal="left"/>
    </xf>
    <xf numFmtId="0" fontId="43" fillId="0" borderId="0" xfId="10248" applyFont="1" applyFill="1"/>
    <xf numFmtId="14" fontId="43" fillId="0" borderId="0" xfId="10248" applyNumberFormat="1" applyFont="1" applyFill="1"/>
    <xf numFmtId="0" fontId="29" fillId="23" borderId="24" xfId="10248" quotePrefix="1" applyFont="1" applyFill="1" applyBorder="1" applyAlignment="1">
      <alignment horizontal="center" wrapText="1"/>
    </xf>
    <xf numFmtId="0" fontId="29" fillId="23" borderId="24" xfId="10248" applyFont="1" applyFill="1" applyBorder="1" applyAlignment="1">
      <alignment horizontal="center" wrapText="1"/>
    </xf>
    <xf numFmtId="0" fontId="43" fillId="0" borderId="14" xfId="10248" applyFont="1" applyFill="1" applyBorder="1" applyAlignment="1">
      <alignment horizontal="center"/>
    </xf>
    <xf numFmtId="0" fontId="43" fillId="0" borderId="15" xfId="10248" applyFont="1" applyFill="1" applyBorder="1" applyAlignment="1">
      <alignment horizontal="center"/>
    </xf>
    <xf numFmtId="2" fontId="29" fillId="23" borderId="24" xfId="10248" applyNumberFormat="1" applyFont="1" applyFill="1" applyBorder="1" applyAlignment="1">
      <alignment horizontal="center" wrapText="1"/>
    </xf>
    <xf numFmtId="0" fontId="43" fillId="0" borderId="0" xfId="10248" applyFont="1"/>
    <xf numFmtId="14" fontId="43" fillId="0" borderId="0" xfId="10248" applyNumberFormat="1" applyFont="1"/>
    <xf numFmtId="0" fontId="43" fillId="0" borderId="12" xfId="10248" applyFont="1" applyFill="1" applyBorder="1"/>
    <xf numFmtId="0" fontId="43" fillId="0" borderId="18" xfId="10248" applyFont="1" applyFill="1" applyBorder="1"/>
    <xf numFmtId="0" fontId="43" fillId="0" borderId="0" xfId="10248" applyFont="1" applyFill="1" applyBorder="1"/>
    <xf numFmtId="0" fontId="29" fillId="23" borderId="22" xfId="10248" applyFont="1" applyFill="1" applyBorder="1"/>
    <xf numFmtId="176" fontId="29" fillId="23" borderId="24" xfId="10259" applyNumberFormat="1" applyFont="1" applyFill="1" applyBorder="1" applyAlignment="1">
      <alignment horizontal="right"/>
    </xf>
    <xf numFmtId="176" fontId="43" fillId="0" borderId="14" xfId="10259" applyNumberFormat="1" applyFont="1" applyFill="1" applyBorder="1" applyAlignment="1">
      <alignment horizontal="center"/>
    </xf>
    <xf numFmtId="0" fontId="27" fillId="0" borderId="18" xfId="10248" applyFont="1" applyFill="1" applyBorder="1"/>
    <xf numFmtId="0" fontId="27" fillId="0" borderId="18" xfId="10248" applyFont="1" applyFill="1" applyBorder="1" applyAlignment="1">
      <alignment horizontal="left" indent="1"/>
    </xf>
    <xf numFmtId="0" fontId="27" fillId="0" borderId="20" xfId="10248" applyFont="1" applyFill="1" applyBorder="1"/>
    <xf numFmtId="176" fontId="43" fillId="0" borderId="15" xfId="10259" applyNumberFormat="1" applyFont="1" applyFill="1" applyBorder="1" applyAlignment="1">
      <alignment horizontal="center"/>
    </xf>
    <xf numFmtId="176" fontId="43" fillId="0" borderId="0" xfId="10259" applyNumberFormat="1" applyFont="1" applyFill="1" applyBorder="1" applyAlignment="1">
      <alignment horizontal="right"/>
    </xf>
    <xf numFmtId="0" fontId="27" fillId="0" borderId="0" xfId="10248" applyFont="1" applyFill="1" applyAlignment="1"/>
    <xf numFmtId="174" fontId="27" fillId="0" borderId="0" xfId="10249" applyNumberFormat="1" applyFont="1" applyFill="1" applyBorder="1" applyAlignment="1">
      <alignment horizontal="right"/>
    </xf>
    <xf numFmtId="0" fontId="43" fillId="0" borderId="0" xfId="10248" applyFont="1" applyAlignment="1">
      <alignment vertical="top" wrapText="1"/>
    </xf>
    <xf numFmtId="0" fontId="27" fillId="0" borderId="0" xfId="10248" applyFont="1" applyFill="1" applyAlignment="1">
      <alignment vertical="top" wrapText="1"/>
    </xf>
    <xf numFmtId="0" fontId="43" fillId="0" borderId="0" xfId="10248" applyFont="1" applyBorder="1"/>
    <xf numFmtId="0" fontId="27" fillId="0" borderId="0" xfId="10248" applyFont="1" applyAlignment="1">
      <alignment vertical="top" wrapText="1"/>
    </xf>
    <xf numFmtId="0" fontId="43" fillId="0" borderId="0" xfId="10248" applyFont="1" applyFill="1" applyBorder="1" applyAlignment="1">
      <alignment wrapText="1"/>
    </xf>
    <xf numFmtId="0" fontId="30" fillId="0" borderId="0" xfId="10248" applyFont="1"/>
    <xf numFmtId="9" fontId="10" fillId="0" borderId="0" xfId="10247" applyFont="1"/>
    <xf numFmtId="0" fontId="30" fillId="24" borderId="13" xfId="10248" applyFont="1" applyFill="1" applyBorder="1" applyAlignment="1">
      <alignment horizontal="center"/>
    </xf>
    <xf numFmtId="0" fontId="30" fillId="24" borderId="14" xfId="10248" applyFont="1" applyFill="1" applyBorder="1" applyAlignment="1">
      <alignment horizontal="center"/>
    </xf>
    <xf numFmtId="0" fontId="30" fillId="24" borderId="14" xfId="10248" applyFont="1" applyFill="1" applyBorder="1" applyAlignment="1">
      <alignment horizontal="center" vertical="center"/>
    </xf>
    <xf numFmtId="0" fontId="11" fillId="0" borderId="0" xfId="0" applyFont="1" applyBorder="1"/>
    <xf numFmtId="0" fontId="9" fillId="0" borderId="11" xfId="10248" applyFont="1" applyFill="1" applyBorder="1"/>
    <xf numFmtId="0" fontId="9" fillId="0" borderId="0" xfId="10248" applyFont="1" applyFill="1" applyBorder="1"/>
    <xf numFmtId="0" fontId="9" fillId="0" borderId="0" xfId="10248" applyFont="1" applyFill="1"/>
    <xf numFmtId="174" fontId="43" fillId="0" borderId="0" xfId="10249" applyNumberFormat="1" applyFont="1" applyFill="1" applyBorder="1" applyAlignment="1">
      <alignment horizontal="right"/>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8" xfId="10248" applyFont="1" applyFill="1" applyBorder="1" applyAlignment="1">
      <alignment horizontal="center"/>
    </xf>
    <xf numFmtId="0" fontId="43" fillId="0" borderId="18" xfId="0" applyFont="1" applyBorder="1"/>
    <xf numFmtId="0" fontId="29" fillId="23" borderId="16" xfId="10248" applyFont="1" applyFill="1" applyBorder="1" applyAlignment="1">
      <alignment horizontal="left" vertical="top" wrapText="1"/>
    </xf>
    <xf numFmtId="0" fontId="9" fillId="0" borderId="0" xfId="0" applyFont="1" applyFill="1" applyBorder="1" applyAlignment="1"/>
    <xf numFmtId="0" fontId="11" fillId="0" borderId="25" xfId="0" applyFont="1" applyFill="1" applyBorder="1"/>
    <xf numFmtId="0" fontId="11" fillId="0" borderId="0" xfId="0" applyFont="1" applyFill="1"/>
    <xf numFmtId="4" fontId="11" fillId="24" borderId="0" xfId="0" applyNumberFormat="1" applyFont="1" applyFill="1"/>
    <xf numFmtId="0" fontId="9" fillId="0" borderId="0" xfId="10248" applyFont="1" applyFill="1" applyAlignment="1">
      <alignment vertical="top" wrapText="1"/>
    </xf>
    <xf numFmtId="0" fontId="42" fillId="0" borderId="0" xfId="0" applyFont="1"/>
    <xf numFmtId="0" fontId="29" fillId="23" borderId="26" xfId="10261" applyFont="1" applyFill="1" applyBorder="1" applyAlignment="1">
      <alignment horizontal="center"/>
    </xf>
    <xf numFmtId="4" fontId="29" fillId="23" borderId="13" xfId="10261" applyNumberFormat="1" applyFont="1" applyFill="1" applyBorder="1" applyAlignment="1">
      <alignment horizontal="center"/>
    </xf>
    <xf numFmtId="0" fontId="6" fillId="0" borderId="0" xfId="10248" applyFont="1"/>
    <xf numFmtId="0" fontId="43" fillId="0" borderId="11" xfId="16877" applyFont="1" applyFill="1" applyBorder="1"/>
    <xf numFmtId="0" fontId="5" fillId="0" borderId="11" xfId="10248" applyFont="1" applyBorder="1"/>
    <xf numFmtId="0" fontId="5" fillId="0" borderId="0" xfId="10248" applyFont="1"/>
    <xf numFmtId="0" fontId="29" fillId="23" borderId="12" xfId="16877" applyFont="1" applyFill="1" applyBorder="1" applyAlignment="1">
      <alignment horizontal="center"/>
    </xf>
    <xf numFmtId="0" fontId="29" fillId="23" borderId="12" xfId="16877" applyFont="1" applyFill="1" applyBorder="1" applyAlignment="1">
      <alignment horizontal="center" vertical="center" wrapText="1"/>
    </xf>
    <xf numFmtId="0" fontId="29" fillId="23" borderId="13" xfId="16877" applyFont="1" applyFill="1" applyBorder="1" applyAlignment="1">
      <alignment horizontal="center" vertical="center" wrapText="1"/>
    </xf>
    <xf numFmtId="0" fontId="59" fillId="0" borderId="0" xfId="38686" applyAlignment="1" applyProtection="1"/>
    <xf numFmtId="0" fontId="12" fillId="0" borderId="0" xfId="10248" applyFont="1" applyFill="1" applyBorder="1" applyAlignment="1">
      <alignment wrapText="1"/>
    </xf>
    <xf numFmtId="0" fontId="4" fillId="0" borderId="0" xfId="10248" applyFont="1"/>
    <xf numFmtId="0" fontId="9" fillId="0" borderId="0" xfId="10248" applyFont="1" applyFill="1" applyBorder="1" applyAlignment="1">
      <alignment wrapText="1"/>
    </xf>
    <xf numFmtId="0" fontId="9" fillId="0" borderId="0" xfId="10248" applyFont="1" applyFill="1" applyBorder="1" applyAlignment="1">
      <alignment horizontal="left"/>
    </xf>
    <xf numFmtId="0" fontId="9" fillId="0" borderId="0" xfId="10248" applyFont="1" applyBorder="1" applyAlignment="1">
      <alignment horizontal="left"/>
    </xf>
    <xf numFmtId="0" fontId="9" fillId="0" borderId="0" xfId="10248" applyFont="1"/>
    <xf numFmtId="2" fontId="9" fillId="0" borderId="0" xfId="10248" applyNumberFormat="1" applyFont="1"/>
    <xf numFmtId="2" fontId="9" fillId="0" borderId="0" xfId="10248" applyNumberFormat="1" applyFont="1" applyFill="1" applyBorder="1"/>
    <xf numFmtId="176" fontId="9" fillId="0" borderId="0" xfId="10248" applyNumberFormat="1" applyFont="1" applyFill="1" applyBorder="1"/>
    <xf numFmtId="10" fontId="9" fillId="0" borderId="0" xfId="10248" applyNumberFormat="1" applyFont="1" applyFill="1" applyBorder="1"/>
    <xf numFmtId="166" fontId="9" fillId="0" borderId="0" xfId="10248" applyNumberFormat="1" applyFont="1" applyFill="1" applyBorder="1"/>
    <xf numFmtId="0" fontId="9" fillId="0" borderId="13" xfId="10248" applyFont="1" applyFill="1" applyBorder="1"/>
    <xf numFmtId="0" fontId="4" fillId="0" borderId="0" xfId="10248" applyFont="1" applyFill="1"/>
    <xf numFmtId="0" fontId="42" fillId="0" borderId="4" xfId="16876" applyFont="1" applyFill="1" applyBorder="1" applyAlignment="1">
      <alignment horizontal="left"/>
    </xf>
    <xf numFmtId="0" fontId="42" fillId="0" borderId="5" xfId="16876" applyFont="1" applyFill="1" applyBorder="1" applyAlignment="1">
      <alignment horizontal="left"/>
    </xf>
    <xf numFmtId="15" fontId="42" fillId="0" borderId="6" xfId="16876" applyNumberFormat="1" applyFont="1" applyFill="1" applyBorder="1" applyAlignment="1">
      <alignment horizontal="right"/>
    </xf>
    <xf numFmtId="0" fontId="42" fillId="0" borderId="7" xfId="16876" applyFont="1" applyFill="1" applyBorder="1" applyAlignment="1">
      <alignment horizontal="left"/>
    </xf>
    <xf numFmtId="0" fontId="42" fillId="0" borderId="0" xfId="16876" applyFont="1" applyFill="1" applyBorder="1" applyAlignment="1">
      <alignment horizontal="left"/>
    </xf>
    <xf numFmtId="15" fontId="42" fillId="0" borderId="8" xfId="16876" applyNumberFormat="1" applyFont="1" applyFill="1" applyBorder="1" applyAlignment="1">
      <alignment horizontal="right"/>
    </xf>
    <xf numFmtId="0" fontId="4" fillId="0" borderId="0" xfId="10248" applyFont="1" applyAlignment="1">
      <alignment wrapText="1"/>
    </xf>
    <xf numFmtId="0" fontId="50" fillId="0" borderId="15" xfId="10262" applyFont="1" applyFill="1" applyBorder="1" applyAlignment="1">
      <alignment horizontal="center"/>
    </xf>
    <xf numFmtId="184" fontId="50" fillId="0" borderId="15" xfId="10262" applyNumberFormat="1" applyFont="1" applyFill="1" applyBorder="1" applyAlignment="1">
      <alignment horizontal="center"/>
    </xf>
    <xf numFmtId="10" fontId="43" fillId="0" borderId="14" xfId="16882" applyNumberFormat="1" applyFont="1" applyFill="1" applyBorder="1" applyAlignment="1">
      <alignment horizontal="right"/>
    </xf>
    <xf numFmtId="10" fontId="43" fillId="0" borderId="13" xfId="16882" applyNumberFormat="1" applyFont="1" applyFill="1" applyBorder="1" applyAlignment="1">
      <alignment horizontal="right"/>
    </xf>
    <xf numFmtId="10" fontId="43" fillId="0" borderId="18" xfId="16882" applyNumberFormat="1" applyFont="1" applyFill="1" applyBorder="1"/>
    <xf numFmtId="10" fontId="9" fillId="0" borderId="14" xfId="16882" applyNumberFormat="1" applyFont="1" applyFill="1" applyBorder="1"/>
    <xf numFmtId="10" fontId="43" fillId="0" borderId="12" xfId="16882" applyNumberFormat="1" applyFont="1" applyFill="1" applyBorder="1"/>
    <xf numFmtId="10" fontId="9" fillId="0" borderId="13" xfId="16882" applyNumberFormat="1" applyFont="1" applyFill="1" applyBorder="1"/>
    <xf numFmtId="10" fontId="43" fillId="0" borderId="15" xfId="16882" applyNumberFormat="1" applyFont="1" applyFill="1" applyBorder="1" applyAlignment="1">
      <alignment horizontal="right"/>
    </xf>
    <xf numFmtId="10" fontId="43" fillId="0" borderId="20" xfId="16882" applyNumberFormat="1" applyFont="1" applyFill="1" applyBorder="1"/>
    <xf numFmtId="10" fontId="43" fillId="0" borderId="0" xfId="16882" applyNumberFormat="1" applyFont="1" applyFill="1" applyBorder="1" applyAlignment="1">
      <alignment horizontal="right"/>
    </xf>
    <xf numFmtId="10" fontId="43" fillId="0" borderId="0" xfId="16882" applyNumberFormat="1" applyFont="1" applyFill="1" applyBorder="1"/>
    <xf numFmtId="176" fontId="43" fillId="0" borderId="0" xfId="16882" applyNumberFormat="1" applyFont="1" applyFill="1" applyBorder="1" applyAlignment="1">
      <alignment horizontal="right"/>
    </xf>
    <xf numFmtId="176" fontId="43" fillId="0" borderId="0" xfId="16882" applyNumberFormat="1" applyFont="1" applyFill="1" applyBorder="1" applyAlignment="1">
      <alignment horizontal="right" wrapText="1"/>
    </xf>
    <xf numFmtId="10" fontId="29" fillId="23" borderId="13" xfId="16882" applyNumberFormat="1" applyFont="1" applyFill="1" applyBorder="1" applyAlignment="1">
      <alignment horizontal="right"/>
    </xf>
    <xf numFmtId="10" fontId="29" fillId="23" borderId="15" xfId="16882" applyNumberFormat="1" applyFont="1" applyFill="1" applyBorder="1" applyAlignment="1">
      <alignment horizontal="right"/>
    </xf>
    <xf numFmtId="0" fontId="3" fillId="0" borderId="0" xfId="10248" applyFont="1"/>
    <xf numFmtId="0" fontId="12" fillId="0" borderId="0" xfId="20792" applyFont="1"/>
    <xf numFmtId="0" fontId="9" fillId="0" borderId="0" xfId="10248" applyFont="1" applyFill="1" applyBorder="1" applyAlignment="1">
      <alignment vertical="top" wrapText="1"/>
    </xf>
    <xf numFmtId="0" fontId="9" fillId="0" borderId="11" xfId="10248" applyFont="1" applyFill="1" applyBorder="1" applyAlignment="1">
      <alignment vertical="top" wrapText="1"/>
    </xf>
    <xf numFmtId="0" fontId="30" fillId="27" borderId="14" xfId="10248" applyFont="1" applyFill="1" applyBorder="1" applyAlignment="1">
      <alignment horizontal="center" vertical="center"/>
    </xf>
    <xf numFmtId="0" fontId="42" fillId="0" borderId="12" xfId="0" applyFont="1" applyBorder="1"/>
    <xf numFmtId="0" fontId="0" fillId="0" borderId="17" xfId="0" applyBorder="1"/>
    <xf numFmtId="0" fontId="0" fillId="0" borderId="18" xfId="0" applyBorder="1"/>
    <xf numFmtId="0" fontId="70" fillId="0" borderId="20" xfId="10248" applyFont="1" applyFill="1" applyBorder="1"/>
    <xf numFmtId="14" fontId="0" fillId="0" borderId="19" xfId="0" applyNumberFormat="1" applyBorder="1" applyAlignment="1">
      <alignment horizontal="right"/>
    </xf>
    <xf numFmtId="0" fontId="0" fillId="0" borderId="19" xfId="0" applyBorder="1" applyAlignment="1">
      <alignment horizontal="right"/>
    </xf>
    <xf numFmtId="0" fontId="0" fillId="0" borderId="21" xfId="0" applyBorder="1" applyAlignment="1">
      <alignment horizontal="right"/>
    </xf>
    <xf numFmtId="14" fontId="0" fillId="0" borderId="0" xfId="0" applyNumberFormat="1"/>
    <xf numFmtId="43" fontId="43" fillId="0" borderId="0" xfId="16882" applyNumberFormat="1" applyFont="1" applyFill="1" applyBorder="1" applyAlignment="1">
      <alignment horizontal="right"/>
    </xf>
    <xf numFmtId="0" fontId="42" fillId="0" borderId="24" xfId="0" applyFont="1" applyBorder="1"/>
    <xf numFmtId="0" fontId="0" fillId="0" borderId="13" xfId="0" applyBorder="1"/>
    <xf numFmtId="0" fontId="0" fillId="0" borderId="14" xfId="0" applyBorder="1"/>
    <xf numFmtId="0" fontId="0" fillId="0" borderId="15" xfId="0" applyBorder="1"/>
    <xf numFmtId="14" fontId="0" fillId="0" borderId="16" xfId="0" applyNumberFormat="1" applyBorder="1"/>
    <xf numFmtId="14" fontId="0" fillId="0" borderId="17" xfId="0" applyNumberFormat="1" applyBorder="1"/>
    <xf numFmtId="14" fontId="0" fillId="0" borderId="0" xfId="0" applyNumberFormat="1" applyBorder="1"/>
    <xf numFmtId="14" fontId="0" fillId="0" borderId="19" xfId="0" applyNumberFormat="1" applyBorder="1"/>
    <xf numFmtId="14" fontId="0" fillId="0" borderId="11" xfId="0" applyNumberFormat="1" applyBorder="1"/>
    <xf numFmtId="14" fontId="0" fillId="0" borderId="21" xfId="0" applyNumberFormat="1" applyBorder="1"/>
    <xf numFmtId="185" fontId="12" fillId="0" borderId="12" xfId="0" applyNumberFormat="1" applyFont="1" applyBorder="1"/>
    <xf numFmtId="14" fontId="0" fillId="0" borderId="12" xfId="0" applyNumberFormat="1" applyBorder="1"/>
    <xf numFmtId="14" fontId="0" fillId="0" borderId="18" xfId="0" applyNumberFormat="1" applyBorder="1"/>
    <xf numFmtId="14" fontId="0" fillId="0" borderId="20" xfId="0" applyNumberFormat="1" applyBorder="1"/>
    <xf numFmtId="0" fontId="0" fillId="0" borderId="0" xfId="0" applyBorder="1"/>
    <xf numFmtId="185" fontId="12" fillId="0" borderId="18" xfId="0" applyNumberFormat="1" applyFont="1" applyBorder="1"/>
    <xf numFmtId="185" fontId="12" fillId="0" borderId="20" xfId="0" applyNumberFormat="1" applyFont="1" applyBorder="1"/>
    <xf numFmtId="0" fontId="0" fillId="0" borderId="0" xfId="0" applyBorder="1" applyAlignment="1"/>
    <xf numFmtId="0" fontId="0" fillId="0" borderId="33" xfId="0" applyBorder="1"/>
    <xf numFmtId="0" fontId="0" fillId="0" borderId="34" xfId="0" applyBorder="1"/>
    <xf numFmtId="0" fontId="0" fillId="0" borderId="34" xfId="0" applyBorder="1" applyAlignment="1"/>
    <xf numFmtId="0" fontId="42" fillId="0" borderId="34" xfId="0" applyFont="1" applyBorder="1" applyAlignment="1"/>
    <xf numFmtId="14" fontId="0" fillId="0" borderId="34" xfId="0" applyNumberFormat="1" applyBorder="1"/>
    <xf numFmtId="0" fontId="0" fillId="0" borderId="35" xfId="0" applyBorder="1"/>
    <xf numFmtId="0" fontId="0" fillId="0" borderId="36" xfId="0" applyBorder="1"/>
    <xf numFmtId="0" fontId="0" fillId="0" borderId="37" xfId="0" applyBorder="1"/>
    <xf numFmtId="15" fontId="39" fillId="23" borderId="0" xfId="0" applyNumberFormat="1" applyFont="1" applyFill="1"/>
    <xf numFmtId="0" fontId="0" fillId="31" borderId="0" xfId="0" applyFill="1" applyBorder="1"/>
    <xf numFmtId="0" fontId="3" fillId="0" borderId="14" xfId="10248" applyFont="1" applyBorder="1" applyAlignment="1">
      <alignment horizontal="left" vertical="center" wrapText="1"/>
    </xf>
    <xf numFmtId="0" fontId="3" fillId="24" borderId="13" xfId="10248" applyFont="1" applyFill="1" applyBorder="1" applyAlignment="1">
      <alignment horizontal="center"/>
    </xf>
    <xf numFmtId="0" fontId="3" fillId="24" borderId="13" xfId="10248" applyFont="1" applyFill="1" applyBorder="1" applyAlignment="1">
      <alignment horizontal="center" vertical="center" wrapText="1"/>
    </xf>
    <xf numFmtId="0" fontId="3" fillId="24" borderId="13" xfId="10248" applyFont="1" applyFill="1" applyBorder="1"/>
    <xf numFmtId="0" fontId="3" fillId="0" borderId="14" xfId="10248" applyFont="1" applyBorder="1" applyAlignment="1">
      <alignment horizontal="center"/>
    </xf>
    <xf numFmtId="0" fontId="3" fillId="0" borderId="14" xfId="10248" applyFont="1" applyBorder="1" applyAlignment="1">
      <alignment horizontal="center" vertical="center" wrapText="1"/>
    </xf>
    <xf numFmtId="0" fontId="3" fillId="24" borderId="14" xfId="10248" applyFont="1" applyFill="1" applyBorder="1" applyAlignment="1">
      <alignment horizontal="center"/>
    </xf>
    <xf numFmtId="0" fontId="3" fillId="24" borderId="14" xfId="10248" applyFont="1" applyFill="1" applyBorder="1" applyAlignment="1">
      <alignment horizontal="center" vertical="center" wrapText="1"/>
    </xf>
    <xf numFmtId="0" fontId="3" fillId="24" borderId="14" xfId="10248" applyFont="1" applyFill="1" applyBorder="1" applyAlignment="1">
      <alignment horizontal="left" vertical="center" wrapText="1"/>
    </xf>
    <xf numFmtId="0" fontId="3" fillId="0" borderId="14" xfId="10248" applyFont="1" applyBorder="1" applyAlignment="1">
      <alignment horizontal="center" vertical="center"/>
    </xf>
    <xf numFmtId="0" fontId="3" fillId="24" borderId="14" xfId="10248" applyFont="1" applyFill="1" applyBorder="1" applyAlignment="1">
      <alignment horizontal="center" vertical="center"/>
    </xf>
    <xf numFmtId="0" fontId="30" fillId="24" borderId="14" xfId="10248" applyFont="1" applyFill="1" applyBorder="1" applyAlignment="1">
      <alignment horizontal="center" vertical="center" wrapText="1"/>
    </xf>
    <xf numFmtId="0" fontId="30" fillId="27" borderId="14" xfId="10248" applyFont="1" applyFill="1" applyBorder="1" applyAlignment="1">
      <alignment horizontal="center" vertical="center" wrapText="1"/>
    </xf>
    <xf numFmtId="0" fontId="3" fillId="27" borderId="14" xfId="10248" applyFont="1" applyFill="1" applyBorder="1" applyAlignment="1">
      <alignment horizontal="center" vertical="center"/>
    </xf>
    <xf numFmtId="0" fontId="3" fillId="27" borderId="14" xfId="10248" applyFont="1" applyFill="1" applyBorder="1" applyAlignment="1">
      <alignment horizontal="center" vertical="center" wrapText="1"/>
    </xf>
    <xf numFmtId="0" fontId="3" fillId="27" borderId="14" xfId="10248" applyFont="1" applyFill="1" applyBorder="1" applyAlignment="1">
      <alignment horizontal="left" vertical="center" wrapText="1"/>
    </xf>
    <xf numFmtId="0" fontId="30" fillId="24" borderId="15" xfId="10248" applyFont="1" applyFill="1" applyBorder="1" applyAlignment="1">
      <alignment horizontal="center"/>
    </xf>
    <xf numFmtId="0" fontId="3" fillId="24" borderId="15" xfId="10248" applyFont="1" applyFill="1" applyBorder="1" applyAlignment="1">
      <alignment horizontal="center"/>
    </xf>
    <xf numFmtId="0" fontId="3" fillId="24" borderId="15" xfId="10248" applyFont="1" applyFill="1" applyBorder="1" applyAlignment="1">
      <alignment horizontal="center" vertical="center" wrapText="1"/>
    </xf>
    <xf numFmtId="2" fontId="11" fillId="0" borderId="25" xfId="0" applyNumberFormat="1" applyFont="1" applyBorder="1"/>
    <xf numFmtId="2" fontId="11" fillId="0" borderId="0" xfId="0" applyNumberFormat="1" applyFont="1"/>
    <xf numFmtId="0" fontId="29" fillId="23" borderId="24" xfId="16876" applyFont="1" applyFill="1" applyBorder="1" applyAlignment="1">
      <alignment horizontal="center" wrapText="1"/>
    </xf>
    <xf numFmtId="0" fontId="43" fillId="0" borderId="13" xfId="16876" applyFont="1" applyFill="1" applyBorder="1" applyAlignment="1">
      <alignment horizontal="center"/>
    </xf>
    <xf numFmtId="0" fontId="43" fillId="0" borderId="14" xfId="16876" applyFont="1" applyFill="1" applyBorder="1" applyAlignment="1">
      <alignment horizontal="center"/>
    </xf>
    <xf numFmtId="0" fontId="43" fillId="0" borderId="15" xfId="16876" applyFont="1" applyFill="1" applyBorder="1" applyAlignment="1">
      <alignment horizontal="center"/>
    </xf>
    <xf numFmtId="0" fontId="43" fillId="0" borderId="24" xfId="10248" applyFont="1" applyFill="1" applyBorder="1" applyAlignment="1">
      <alignment horizontal="left"/>
    </xf>
    <xf numFmtId="174" fontId="3" fillId="0" borderId="0" xfId="10248" applyNumberFormat="1" applyFont="1"/>
    <xf numFmtId="165" fontId="3" fillId="0" borderId="0" xfId="10248" applyNumberFormat="1" applyFont="1"/>
    <xf numFmtId="0" fontId="3" fillId="0" borderId="0" xfId="10248" applyFont="1" applyFill="1"/>
    <xf numFmtId="0" fontId="29" fillId="23" borderId="13" xfId="10248" applyFont="1" applyFill="1" applyBorder="1" applyAlignment="1">
      <alignment horizontal="center" vertical="center"/>
    </xf>
    <xf numFmtId="0" fontId="84" fillId="39" borderId="13" xfId="0" applyFont="1" applyFill="1" applyBorder="1" applyAlignment="1">
      <alignment horizontal="center" vertical="center" wrapText="1"/>
    </xf>
    <xf numFmtId="0" fontId="29" fillId="23" borderId="13" xfId="10248" applyFont="1" applyFill="1" applyBorder="1" applyAlignment="1">
      <alignment horizontal="center" vertical="center" wrapText="1"/>
    </xf>
    <xf numFmtId="0" fontId="9" fillId="0" borderId="0" xfId="10248" applyFont="1" applyFill="1" applyBorder="1" applyAlignment="1">
      <alignment horizontal="left" vertical="top" wrapText="1"/>
    </xf>
    <xf numFmtId="0" fontId="29" fillId="23" borderId="21" xfId="10248" applyFont="1" applyFill="1" applyBorder="1" applyAlignment="1">
      <alignment horizontal="center"/>
    </xf>
    <xf numFmtId="0" fontId="29" fillId="23" borderId="17" xfId="10248" applyFont="1" applyFill="1" applyBorder="1" applyAlignment="1">
      <alignment horizontal="center"/>
    </xf>
    <xf numFmtId="0" fontId="29" fillId="23" borderId="17" xfId="10248" applyFont="1" applyFill="1" applyBorder="1" applyAlignment="1">
      <alignment horizontal="center" wrapText="1"/>
    </xf>
    <xf numFmtId="0" fontId="3" fillId="0" borderId="0" xfId="10248" applyFont="1" applyBorder="1"/>
    <xf numFmtId="43" fontId="3" fillId="0" borderId="0" xfId="38703" applyFont="1"/>
    <xf numFmtId="165" fontId="9" fillId="0" borderId="0" xfId="10249" applyNumberFormat="1" applyFont="1" applyFill="1" applyBorder="1" applyAlignment="1">
      <alignment horizontal="right"/>
    </xf>
    <xf numFmtId="0" fontId="9" fillId="0" borderId="0" xfId="10248" applyFont="1" applyFill="1" applyBorder="1" applyAlignment="1">
      <alignment horizontal="center" vertical="top" wrapText="1"/>
    </xf>
    <xf numFmtId="41" fontId="3" fillId="0" borderId="0" xfId="10248" applyNumberFormat="1" applyFont="1"/>
    <xf numFmtId="175" fontId="3" fillId="0" borderId="0" xfId="10248" applyNumberFormat="1" applyFont="1"/>
    <xf numFmtId="175" fontId="43" fillId="0" borderId="0" xfId="10248" applyNumberFormat="1" applyFont="1" applyFill="1" applyBorder="1" applyAlignment="1"/>
    <xf numFmtId="0" fontId="43" fillId="0" borderId="12" xfId="10248" applyFont="1" applyFill="1" applyBorder="1" applyAlignment="1">
      <alignment horizontal="center"/>
    </xf>
    <xf numFmtId="0" fontId="3" fillId="0" borderId="17" xfId="10248" applyFont="1" applyFill="1" applyBorder="1"/>
    <xf numFmtId="0" fontId="43" fillId="0" borderId="17" xfId="10248" applyFont="1" applyFill="1" applyBorder="1" applyAlignment="1">
      <alignment horizontal="center"/>
    </xf>
    <xf numFmtId="0" fontId="3" fillId="0" borderId="19" xfId="10248" applyFont="1" applyFill="1" applyBorder="1"/>
    <xf numFmtId="41" fontId="43" fillId="0" borderId="19" xfId="10249" applyNumberFormat="1" applyFont="1" applyFill="1" applyBorder="1" applyAlignment="1">
      <alignment horizontal="left"/>
    </xf>
    <xf numFmtId="0" fontId="43" fillId="0" borderId="18" xfId="10248" applyFont="1" applyFill="1" applyBorder="1" applyAlignment="1">
      <alignment wrapText="1"/>
    </xf>
    <xf numFmtId="165" fontId="43" fillId="0" borderId="14" xfId="10249" applyNumberFormat="1" applyFont="1" applyFill="1" applyBorder="1" applyAlignment="1">
      <alignment horizontal="right"/>
    </xf>
    <xf numFmtId="0" fontId="3" fillId="0" borderId="20" xfId="10248" applyFont="1" applyFill="1" applyBorder="1"/>
    <xf numFmtId="0" fontId="3" fillId="0" borderId="21" xfId="10248" applyFont="1" applyFill="1" applyBorder="1"/>
    <xf numFmtId="0" fontId="9" fillId="0" borderId="21" xfId="10248" applyFont="1" applyFill="1" applyBorder="1" applyAlignment="1">
      <alignment wrapText="1"/>
    </xf>
    <xf numFmtId="0" fontId="9" fillId="0" borderId="15" xfId="10248" applyFont="1" applyFill="1" applyBorder="1"/>
    <xf numFmtId="41" fontId="43" fillId="0" borderId="21" xfId="10249" quotePrefix="1" applyNumberFormat="1" applyFont="1" applyFill="1" applyBorder="1" applyAlignment="1">
      <alignment horizontal="left"/>
    </xf>
    <xf numFmtId="41" fontId="43" fillId="0" borderId="15" xfId="10249" quotePrefix="1" applyNumberFormat="1" applyFont="1" applyFill="1" applyBorder="1" applyAlignment="1">
      <alignment horizontal="left"/>
    </xf>
    <xf numFmtId="0" fontId="43" fillId="0" borderId="16" xfId="0" applyFont="1" applyFill="1" applyBorder="1" applyAlignment="1"/>
    <xf numFmtId="0" fontId="43" fillId="0" borderId="0" xfId="10253" applyFont="1" applyFill="1" applyBorder="1" applyAlignment="1"/>
    <xf numFmtId="0" fontId="43" fillId="0" borderId="18" xfId="0" applyFont="1" applyFill="1" applyBorder="1" applyAlignment="1"/>
    <xf numFmtId="0" fontId="43" fillId="0" borderId="11" xfId="0" applyFont="1" applyFill="1" applyBorder="1" applyAlignment="1"/>
    <xf numFmtId="0" fontId="43" fillId="0" borderId="12" xfId="0" applyFont="1" applyFill="1" applyBorder="1" applyAlignment="1"/>
    <xf numFmtId="0" fontId="43" fillId="0" borderId="0" xfId="0" applyFont="1" applyFill="1" applyBorder="1" applyAlignment="1"/>
    <xf numFmtId="0" fontId="43" fillId="0" borderId="20" xfId="0" applyFont="1" applyFill="1" applyBorder="1" applyAlignment="1"/>
    <xf numFmtId="0" fontId="43" fillId="0" borderId="18" xfId="0" applyFont="1" applyFill="1" applyBorder="1" applyAlignment="1">
      <alignment horizontal="left"/>
    </xf>
    <xf numFmtId="0" fontId="3" fillId="0" borderId="0" xfId="10248" applyFont="1" applyFill="1" applyBorder="1"/>
    <xf numFmtId="165" fontId="43" fillId="0" borderId="17" xfId="3489" applyNumberFormat="1" applyFont="1" applyFill="1" applyBorder="1" applyAlignment="1">
      <alignment horizontal="right" vertical="top"/>
    </xf>
    <xf numFmtId="165" fontId="43" fillId="0" borderId="19" xfId="3489" applyNumberFormat="1" applyFont="1" applyFill="1" applyBorder="1" applyAlignment="1">
      <alignment horizontal="right"/>
    </xf>
    <xf numFmtId="165" fontId="43" fillId="0" borderId="14" xfId="3489" applyNumberFormat="1" applyFont="1" applyFill="1" applyBorder="1" applyAlignment="1">
      <alignment horizontal="right"/>
    </xf>
    <xf numFmtId="0" fontId="30" fillId="0" borderId="22" xfId="10248" applyFont="1" applyFill="1" applyBorder="1" applyAlignment="1">
      <alignment horizontal="left" vertical="top"/>
    </xf>
    <xf numFmtId="0" fontId="30" fillId="0" borderId="29" xfId="10248" applyFont="1" applyFill="1" applyBorder="1" applyAlignment="1">
      <alignment horizontal="left" vertical="top"/>
    </xf>
    <xf numFmtId="0" fontId="30" fillId="0" borderId="23" xfId="10248" applyFont="1" applyFill="1" applyBorder="1" applyAlignment="1">
      <alignment horizontal="left" vertical="top"/>
    </xf>
    <xf numFmtId="0" fontId="10" fillId="0" borderId="29" xfId="10248" applyFill="1" applyBorder="1" applyAlignment="1">
      <alignment horizontal="left"/>
    </xf>
    <xf numFmtId="0" fontId="10" fillId="0" borderId="23" xfId="10248" applyFill="1" applyBorder="1" applyAlignment="1">
      <alignment horizontal="left"/>
    </xf>
    <xf numFmtId="179" fontId="43" fillId="0" borderId="14" xfId="10248" applyNumberFormat="1" applyFont="1" applyFill="1" applyBorder="1" applyAlignment="1">
      <alignment horizontal="center"/>
    </xf>
    <xf numFmtId="2" fontId="43" fillId="0" borderId="14" xfId="10248" applyNumberFormat="1" applyFont="1" applyFill="1" applyBorder="1" applyAlignment="1">
      <alignment horizontal="center"/>
    </xf>
    <xf numFmtId="2" fontId="43" fillId="0" borderId="15" xfId="10248" applyNumberFormat="1" applyFont="1" applyFill="1" applyBorder="1" applyAlignment="1">
      <alignment horizontal="center"/>
    </xf>
    <xf numFmtId="165" fontId="9" fillId="0" borderId="15" xfId="10249" applyNumberFormat="1" applyFont="1" applyFill="1" applyBorder="1" applyAlignment="1">
      <alignment horizontal="right"/>
    </xf>
    <xf numFmtId="176" fontId="9" fillId="0" borderId="15" xfId="16882" applyNumberFormat="1" applyFont="1" applyFill="1" applyBorder="1" applyAlignment="1">
      <alignment horizontal="right"/>
    </xf>
    <xf numFmtId="14" fontId="9" fillId="0" borderId="15" xfId="10248" applyNumberFormat="1" applyFont="1" applyFill="1" applyBorder="1" applyAlignment="1">
      <alignment horizontal="center"/>
    </xf>
    <xf numFmtId="179" fontId="43" fillId="0" borderId="15" xfId="10248" applyNumberFormat="1" applyFont="1" applyFill="1" applyBorder="1" applyAlignment="1">
      <alignment horizontal="center"/>
    </xf>
    <xf numFmtId="6" fontId="43" fillId="0" borderId="14" xfId="16880" applyNumberFormat="1" applyFont="1" applyFill="1" applyBorder="1" applyAlignment="1">
      <alignment horizontal="right"/>
    </xf>
    <xf numFmtId="6" fontId="43" fillId="0" borderId="15" xfId="16880" applyNumberFormat="1" applyFont="1" applyFill="1" applyBorder="1" applyAlignment="1">
      <alignment horizontal="right"/>
    </xf>
    <xf numFmtId="0" fontId="43" fillId="0" borderId="29" xfId="10248" applyFont="1" applyFill="1" applyBorder="1" applyAlignment="1">
      <alignment horizontal="left"/>
    </xf>
    <xf numFmtId="0" fontId="43" fillId="0" borderId="29" xfId="10248" applyFont="1" applyFill="1" applyBorder="1" applyAlignment="1"/>
    <xf numFmtId="0" fontId="43" fillId="0" borderId="23" xfId="10248" applyFont="1" applyFill="1" applyBorder="1" applyAlignment="1"/>
    <xf numFmtId="174" fontId="43" fillId="0" borderId="19" xfId="10249" quotePrefix="1" applyNumberFormat="1" applyFont="1" applyFill="1" applyBorder="1" applyAlignment="1">
      <alignment horizontal="right"/>
    </xf>
    <xf numFmtId="174" fontId="43" fillId="0" borderId="18" xfId="10249" quotePrefix="1" applyNumberFormat="1" applyFont="1" applyFill="1" applyBorder="1" applyAlignment="1">
      <alignment horizontal="right"/>
    </xf>
    <xf numFmtId="10" fontId="43" fillId="0" borderId="12" xfId="10255" quotePrefix="1" applyNumberFormat="1" applyFont="1" applyFill="1" applyBorder="1" applyAlignment="1">
      <alignment horizontal="right"/>
    </xf>
    <xf numFmtId="10" fontId="43" fillId="0" borderId="13" xfId="10255" quotePrefix="1" applyNumberFormat="1" applyFont="1" applyFill="1" applyBorder="1" applyAlignment="1">
      <alignment horizontal="right"/>
    </xf>
    <xf numFmtId="10" fontId="43" fillId="0" borderId="18" xfId="10255" quotePrefix="1" applyNumberFormat="1" applyFont="1" applyFill="1" applyBorder="1" applyAlignment="1">
      <alignment horizontal="right"/>
    </xf>
    <xf numFmtId="0" fontId="43" fillId="0" borderId="21" xfId="10248" applyFont="1" applyFill="1" applyBorder="1" applyAlignment="1">
      <alignment horizontal="left"/>
    </xf>
    <xf numFmtId="10" fontId="43" fillId="0" borderId="20" xfId="10255" quotePrefix="1" applyNumberFormat="1" applyFont="1" applyFill="1" applyBorder="1" applyAlignment="1">
      <alignment horizontal="right"/>
    </xf>
    <xf numFmtId="10" fontId="43" fillId="0" borderId="15" xfId="10255" quotePrefix="1" applyNumberFormat="1" applyFont="1" applyFill="1" applyBorder="1" applyAlignment="1">
      <alignment horizontal="right"/>
    </xf>
    <xf numFmtId="0" fontId="43" fillId="0" borderId="22" xfId="10248" applyFont="1" applyFill="1" applyBorder="1"/>
    <xf numFmtId="41" fontId="9" fillId="0" borderId="17" xfId="10249" quotePrefix="1" applyNumberFormat="1" applyFont="1" applyFill="1" applyBorder="1" applyAlignment="1">
      <alignment horizontal="left"/>
    </xf>
    <xf numFmtId="0" fontId="0" fillId="0" borderId="19" xfId="0" applyFont="1" applyFill="1" applyBorder="1"/>
    <xf numFmtId="165" fontId="9" fillId="0" borderId="21" xfId="10249" quotePrefix="1" applyNumberFormat="1" applyFont="1" applyFill="1" applyBorder="1" applyAlignment="1">
      <alignment horizontal="left"/>
    </xf>
    <xf numFmtId="10" fontId="3" fillId="0" borderId="0" xfId="10247" applyNumberFormat="1" applyFont="1"/>
    <xf numFmtId="41" fontId="43" fillId="0" borderId="19" xfId="10249" quotePrefix="1" applyNumberFormat="1" applyFont="1" applyFill="1" applyBorder="1" applyAlignment="1">
      <alignment horizontal="left"/>
    </xf>
    <xf numFmtId="0" fontId="43" fillId="0" borderId="29" xfId="10248" applyFont="1" applyFill="1" applyBorder="1"/>
    <xf numFmtId="174" fontId="43" fillId="0" borderId="47" xfId="10249" quotePrefix="1" applyNumberFormat="1" applyFont="1" applyFill="1" applyBorder="1" applyAlignment="1">
      <alignment horizontal="right"/>
    </xf>
    <xf numFmtId="174" fontId="43" fillId="0" borderId="46" xfId="10246" applyNumberFormat="1" applyFont="1" applyFill="1" applyBorder="1"/>
    <xf numFmtId="41" fontId="43" fillId="0" borderId="14" xfId="10249" quotePrefix="1" applyNumberFormat="1" applyFont="1" applyFill="1" applyBorder="1" applyAlignment="1">
      <alignment horizontal="left"/>
    </xf>
    <xf numFmtId="165" fontId="43" fillId="0" borderId="19" xfId="10249" quotePrefix="1" applyNumberFormat="1" applyFont="1" applyFill="1" applyBorder="1" applyAlignment="1">
      <alignment horizontal="left"/>
    </xf>
    <xf numFmtId="41" fontId="9" fillId="0" borderId="19" xfId="10249" quotePrefix="1" applyNumberFormat="1" applyFont="1" applyFill="1" applyBorder="1" applyAlignment="1">
      <alignment horizontal="left"/>
    </xf>
    <xf numFmtId="43" fontId="3" fillId="0" borderId="0" xfId="10248" applyNumberFormat="1" applyFont="1"/>
    <xf numFmtId="0" fontId="29" fillId="23" borderId="18" xfId="10248" applyFont="1" applyFill="1" applyBorder="1" applyAlignment="1">
      <alignment horizontal="center"/>
    </xf>
    <xf numFmtId="0" fontId="29" fillId="23" borderId="19" xfId="10248" applyFont="1" applyFill="1" applyBorder="1" applyAlignment="1">
      <alignment horizontal="center"/>
    </xf>
    <xf numFmtId="0" fontId="29" fillId="23" borderId="20" xfId="10248" applyFont="1" applyFill="1" applyBorder="1" applyAlignment="1">
      <alignment horizontal="center"/>
    </xf>
    <xf numFmtId="0" fontId="29" fillId="23" borderId="12" xfId="10248" applyFont="1" applyFill="1" applyBorder="1" applyAlignment="1">
      <alignment horizontal="center"/>
    </xf>
    <xf numFmtId="0" fontId="29" fillId="23" borderId="17" xfId="10248" applyFont="1" applyFill="1" applyBorder="1" applyAlignment="1">
      <alignment horizontal="center"/>
    </xf>
    <xf numFmtId="0" fontId="29" fillId="23" borderId="12" xfId="10248" applyFont="1" applyFill="1" applyBorder="1" applyAlignment="1">
      <alignment horizontal="center" wrapText="1"/>
    </xf>
    <xf numFmtId="0" fontId="30" fillId="0" borderId="22" xfId="10248" applyFont="1" applyFill="1" applyBorder="1" applyAlignment="1">
      <alignment horizontal="left" vertical="top" wrapText="1"/>
    </xf>
    <xf numFmtId="0" fontId="30" fillId="0" borderId="29" xfId="10248" applyFont="1" applyFill="1" applyBorder="1" applyAlignment="1">
      <alignment horizontal="left" vertical="top" wrapText="1"/>
    </xf>
    <xf numFmtId="0" fontId="30" fillId="0" borderId="23" xfId="10248" applyFont="1" applyFill="1" applyBorder="1" applyAlignment="1">
      <alignment horizontal="left" vertical="top" wrapText="1"/>
    </xf>
    <xf numFmtId="0" fontId="10" fillId="0" borderId="16" xfId="10248" applyBorder="1" applyAlignment="1">
      <alignment horizontal="left" vertical="top"/>
    </xf>
    <xf numFmtId="0" fontId="5" fillId="0" borderId="0" xfId="10248" applyFont="1" applyFill="1"/>
    <xf numFmtId="0" fontId="9" fillId="0" borderId="0" xfId="10248" applyNumberFormat="1" applyFont="1" applyFill="1" applyBorder="1" applyAlignment="1">
      <alignment vertical="top" wrapText="1"/>
    </xf>
    <xf numFmtId="0" fontId="84" fillId="40" borderId="13" xfId="0" applyFont="1" applyFill="1" applyBorder="1" applyAlignment="1">
      <alignment horizontal="center"/>
    </xf>
    <xf numFmtId="0" fontId="84" fillId="40" borderId="14" xfId="0" applyFont="1" applyFill="1" applyBorder="1" applyAlignment="1">
      <alignment horizontal="center"/>
    </xf>
    <xf numFmtId="41" fontId="9" fillId="0" borderId="13" xfId="10246" quotePrefix="1" applyNumberFormat="1" applyFont="1" applyFill="1" applyBorder="1" applyAlignment="1">
      <alignment horizontal="left"/>
    </xf>
    <xf numFmtId="165" fontId="43" fillId="0" borderId="14" xfId="38855" applyNumberFormat="1" applyFont="1" applyFill="1" applyBorder="1" applyAlignment="1">
      <alignment horizontal="right"/>
    </xf>
    <xf numFmtId="165" fontId="9" fillId="0" borderId="15" xfId="10246" quotePrefix="1" applyNumberFormat="1" applyFont="1" applyFill="1" applyBorder="1" applyAlignment="1">
      <alignment horizontal="left"/>
    </xf>
    <xf numFmtId="176" fontId="9" fillId="0" borderId="15" xfId="16882" applyNumberFormat="1" applyFont="1" applyFill="1" applyBorder="1" applyAlignment="1">
      <alignment horizontal="center"/>
    </xf>
    <xf numFmtId="0" fontId="43" fillId="0" borderId="0" xfId="16876" applyFont="1" applyFill="1" applyBorder="1" applyAlignment="1">
      <alignment horizontal="center"/>
    </xf>
    <xf numFmtId="176" fontId="9" fillId="0" borderId="0" xfId="16882" applyNumberFormat="1" applyFont="1" applyFill="1" applyBorder="1" applyAlignment="1">
      <alignment horizontal="center"/>
    </xf>
    <xf numFmtId="181" fontId="3" fillId="0" borderId="0" xfId="38703" applyNumberFormat="1" applyFont="1"/>
    <xf numFmtId="181" fontId="3" fillId="0" borderId="0" xfId="10248" applyNumberFormat="1" applyFont="1"/>
    <xf numFmtId="0" fontId="87" fillId="41" borderId="19" xfId="0" applyFont="1" applyFill="1" applyBorder="1" applyAlignment="1">
      <alignment vertical="center" wrapText="1"/>
    </xf>
    <xf numFmtId="2" fontId="9" fillId="0" borderId="0" xfId="10248" applyNumberFormat="1" applyFont="1" applyFill="1"/>
    <xf numFmtId="0" fontId="3" fillId="0" borderId="0" xfId="38857" applyFont="1"/>
    <xf numFmtId="0" fontId="43" fillId="0" borderId="11" xfId="38857" applyFont="1" applyFill="1" applyBorder="1"/>
    <xf numFmtId="0" fontId="9" fillId="0" borderId="11" xfId="38857" applyFont="1" applyFill="1" applyBorder="1"/>
    <xf numFmtId="0" fontId="43" fillId="0" borderId="0" xfId="38857" applyFont="1" applyFill="1" applyBorder="1"/>
    <xf numFmtId="0" fontId="9" fillId="0" borderId="0" xfId="38857" applyFont="1" applyFill="1" applyBorder="1"/>
    <xf numFmtId="0" fontId="43" fillId="0" borderId="0" xfId="38857" applyFont="1" applyFill="1"/>
    <xf numFmtId="14" fontId="43" fillId="0" borderId="0" xfId="38857" applyNumberFormat="1" applyFont="1" applyFill="1"/>
    <xf numFmtId="0" fontId="9" fillId="0" borderId="0" xfId="38857" applyFont="1" applyFill="1"/>
    <xf numFmtId="0" fontId="9" fillId="0" borderId="0" xfId="38857" applyFont="1" applyBorder="1" applyAlignment="1">
      <alignment horizontal="left"/>
    </xf>
    <xf numFmtId="0" fontId="30" fillId="0" borderId="0" xfId="38857" applyFont="1"/>
    <xf numFmtId="14" fontId="30" fillId="0" borderId="0" xfId="38857" applyNumberFormat="1" applyFont="1"/>
    <xf numFmtId="0" fontId="29" fillId="23" borderId="24" xfId="38857" applyFont="1" applyFill="1" applyBorder="1" applyAlignment="1">
      <alignment horizontal="center" wrapText="1"/>
    </xf>
    <xf numFmtId="0" fontId="43" fillId="0" borderId="13" xfId="38857" applyFont="1" applyFill="1" applyBorder="1" applyAlignment="1">
      <alignment horizontal="center"/>
    </xf>
    <xf numFmtId="0" fontId="9" fillId="0" borderId="13" xfId="38857" applyFont="1" applyFill="1" applyBorder="1"/>
    <xf numFmtId="0" fontId="43" fillId="0" borderId="14" xfId="38857" applyFont="1" applyFill="1" applyBorder="1" applyAlignment="1">
      <alignment horizontal="center"/>
    </xf>
    <xf numFmtId="2" fontId="43" fillId="0" borderId="14" xfId="38857" applyNumberFormat="1" applyFont="1" applyFill="1" applyBorder="1" applyAlignment="1">
      <alignment horizontal="center"/>
    </xf>
    <xf numFmtId="179" fontId="43" fillId="0" borderId="14" xfId="38857" quotePrefix="1" applyNumberFormat="1" applyFont="1" applyFill="1" applyBorder="1" applyAlignment="1">
      <alignment horizontal="center"/>
    </xf>
    <xf numFmtId="14" fontId="43" fillId="0" borderId="14" xfId="38857" quotePrefix="1" applyNumberFormat="1" applyFont="1" applyFill="1" applyBorder="1" applyAlignment="1">
      <alignment horizontal="center"/>
    </xf>
    <xf numFmtId="179" fontId="43" fillId="0" borderId="14" xfId="38857" applyNumberFormat="1" applyFont="1" applyFill="1" applyBorder="1" applyAlignment="1">
      <alignment horizontal="center"/>
    </xf>
    <xf numFmtId="0" fontId="43" fillId="0" borderId="15" xfId="38857" applyFont="1" applyFill="1" applyBorder="1" applyAlignment="1">
      <alignment horizontal="center"/>
    </xf>
    <xf numFmtId="2" fontId="43" fillId="0" borderId="15" xfId="38857" applyNumberFormat="1" applyFont="1" applyFill="1" applyBorder="1" applyAlignment="1">
      <alignment horizontal="center"/>
    </xf>
    <xf numFmtId="165" fontId="9" fillId="0" borderId="15" xfId="38858" applyNumberFormat="1" applyFont="1" applyFill="1" applyBorder="1" applyAlignment="1">
      <alignment horizontal="right"/>
    </xf>
    <xf numFmtId="14" fontId="9" fillId="0" borderId="15" xfId="38857" applyNumberFormat="1" applyFont="1" applyFill="1" applyBorder="1" applyAlignment="1">
      <alignment horizontal="center"/>
    </xf>
    <xf numFmtId="174" fontId="9" fillId="0" borderId="15" xfId="38858" applyNumberFormat="1" applyFont="1" applyFill="1" applyBorder="1" applyAlignment="1">
      <alignment horizontal="center"/>
    </xf>
    <xf numFmtId="179" fontId="43" fillId="0" borderId="15" xfId="38857" applyNumberFormat="1" applyFont="1" applyFill="1" applyBorder="1" applyAlignment="1">
      <alignment horizontal="center"/>
    </xf>
    <xf numFmtId="0" fontId="43" fillId="0" borderId="0" xfId="38857" applyFont="1" applyFill="1" applyBorder="1" applyAlignment="1">
      <alignment horizontal="center"/>
    </xf>
    <xf numFmtId="2" fontId="43" fillId="0" borderId="0" xfId="38857" applyNumberFormat="1" applyFont="1" applyFill="1" applyBorder="1" applyAlignment="1">
      <alignment horizontal="center"/>
    </xf>
    <xf numFmtId="165" fontId="9" fillId="0" borderId="0" xfId="38858" applyNumberFormat="1" applyFont="1" applyFill="1" applyBorder="1" applyAlignment="1">
      <alignment horizontal="right"/>
    </xf>
    <xf numFmtId="178" fontId="9" fillId="0" borderId="0" xfId="38858" applyNumberFormat="1" applyFont="1" applyFill="1" applyBorder="1" applyAlignment="1">
      <alignment horizontal="right"/>
    </xf>
    <xf numFmtId="14" fontId="9" fillId="0" borderId="0" xfId="38857" applyNumberFormat="1" applyFont="1" applyFill="1" applyBorder="1" applyAlignment="1">
      <alignment horizontal="center"/>
    </xf>
    <xf numFmtId="178" fontId="9" fillId="0" borderId="0" xfId="38858" applyNumberFormat="1" applyFont="1" applyFill="1" applyBorder="1" applyAlignment="1">
      <alignment horizontal="center"/>
    </xf>
    <xf numFmtId="179" fontId="43" fillId="0" borderId="0" xfId="38857" applyNumberFormat="1" applyFont="1" applyFill="1" applyBorder="1" applyAlignment="1">
      <alignment horizontal="center"/>
    </xf>
    <xf numFmtId="0" fontId="30" fillId="0" borderId="0" xfId="38857" applyFont="1" applyFill="1"/>
    <xf numFmtId="165" fontId="9" fillId="0" borderId="15" xfId="38858" applyNumberFormat="1" applyFont="1" applyFill="1" applyBorder="1" applyAlignment="1">
      <alignment horizontal="center"/>
    </xf>
    <xf numFmtId="14" fontId="3" fillId="0" borderId="0" xfId="38857" applyNumberFormat="1" applyFont="1"/>
    <xf numFmtId="176" fontId="3" fillId="0" borderId="0" xfId="38857" applyNumberFormat="1" applyFont="1"/>
    <xf numFmtId="0" fontId="29" fillId="23" borderId="13" xfId="38857" applyFont="1" applyFill="1" applyBorder="1" applyAlignment="1">
      <alignment horizontal="center"/>
    </xf>
    <xf numFmtId="0" fontId="29" fillId="23" borderId="13" xfId="38857" quotePrefix="1" applyFont="1" applyFill="1" applyBorder="1" applyAlignment="1">
      <alignment horizontal="center"/>
    </xf>
    <xf numFmtId="0" fontId="29" fillId="23" borderId="12" xfId="38857" applyFont="1" applyFill="1" applyBorder="1" applyAlignment="1">
      <alignment horizontal="center"/>
    </xf>
    <xf numFmtId="0" fontId="29" fillId="23" borderId="15" xfId="38857" applyFont="1" applyFill="1" applyBorder="1" applyAlignment="1">
      <alignment horizontal="center"/>
    </xf>
    <xf numFmtId="0" fontId="29" fillId="23" borderId="20" xfId="38857" applyFont="1" applyFill="1" applyBorder="1" applyAlignment="1">
      <alignment horizontal="center"/>
    </xf>
    <xf numFmtId="0" fontId="29" fillId="23" borderId="15" xfId="38857" quotePrefix="1" applyFont="1" applyFill="1" applyBorder="1" applyAlignment="1">
      <alignment horizontal="center"/>
    </xf>
    <xf numFmtId="0" fontId="43" fillId="0" borderId="12" xfId="38857" applyFont="1" applyFill="1" applyBorder="1"/>
    <xf numFmtId="0" fontId="43" fillId="0" borderId="18" xfId="38857" applyFont="1" applyFill="1" applyBorder="1"/>
    <xf numFmtId="0" fontId="43" fillId="0" borderId="18" xfId="38857" applyFont="1" applyFill="1" applyBorder="1" applyAlignment="1">
      <alignment horizontal="left"/>
    </xf>
    <xf numFmtId="6" fontId="43" fillId="0" borderId="14" xfId="38857" applyNumberFormat="1" applyFont="1" applyFill="1" applyBorder="1" applyAlignment="1">
      <alignment horizontal="right"/>
    </xf>
    <xf numFmtId="0" fontId="43" fillId="0" borderId="12" xfId="38857" applyFont="1" applyFill="1" applyBorder="1" applyAlignment="1">
      <alignment horizontal="left"/>
    </xf>
    <xf numFmtId="0" fontId="43" fillId="0" borderId="13" xfId="38857" applyFont="1" applyFill="1" applyBorder="1" applyAlignment="1">
      <alignment horizontal="right"/>
    </xf>
    <xf numFmtId="0" fontId="43" fillId="0" borderId="20" xfId="38857" applyFont="1" applyFill="1" applyBorder="1" applyAlignment="1">
      <alignment horizontal="left"/>
    </xf>
    <xf numFmtId="6" fontId="43" fillId="0" borderId="15" xfId="38857" applyNumberFormat="1" applyFont="1" applyFill="1" applyBorder="1" applyAlignment="1">
      <alignment horizontal="right"/>
    </xf>
    <xf numFmtId="0" fontId="43" fillId="0" borderId="0" xfId="38857" applyFont="1" applyFill="1" applyBorder="1" applyAlignment="1">
      <alignment horizontal="left"/>
    </xf>
    <xf numFmtId="6" fontId="43" fillId="0" borderId="0" xfId="38857" applyNumberFormat="1" applyFont="1" applyFill="1" applyBorder="1" applyAlignment="1">
      <alignment horizontal="right"/>
    </xf>
    <xf numFmtId="43" fontId="43" fillId="0" borderId="0" xfId="38857" applyNumberFormat="1" applyFont="1" applyFill="1" applyBorder="1" applyAlignment="1">
      <alignment horizontal="right"/>
    </xf>
    <xf numFmtId="177" fontId="43" fillId="0" borderId="13" xfId="38857" applyNumberFormat="1" applyFont="1" applyFill="1" applyBorder="1" applyAlignment="1">
      <alignment horizontal="center"/>
    </xf>
    <xf numFmtId="177" fontId="43" fillId="0" borderId="14" xfId="38857" applyNumberFormat="1" applyFont="1" applyFill="1" applyBorder="1" applyAlignment="1">
      <alignment horizontal="center"/>
    </xf>
    <xf numFmtId="10" fontId="9" fillId="0" borderId="0" xfId="38857" applyNumberFormat="1" applyFont="1" applyFill="1" applyBorder="1"/>
    <xf numFmtId="0" fontId="43" fillId="0" borderId="20" xfId="38857" applyFont="1" applyFill="1" applyBorder="1" applyAlignment="1">
      <alignment horizontal="left" wrapText="1"/>
    </xf>
    <xf numFmtId="177" fontId="43" fillId="0" borderId="15" xfId="38857" applyNumberFormat="1" applyFont="1" applyFill="1" applyBorder="1" applyAlignment="1">
      <alignment horizontal="center"/>
    </xf>
    <xf numFmtId="0" fontId="9" fillId="0" borderId="0" xfId="38857" applyFont="1" applyFill="1" applyBorder="1" applyAlignment="1">
      <alignment wrapText="1"/>
    </xf>
    <xf numFmtId="6" fontId="43" fillId="0" borderId="0" xfId="38857" applyNumberFormat="1" applyFont="1" applyFill="1" applyBorder="1" applyAlignment="1">
      <alignment horizontal="right" wrapText="1"/>
    </xf>
    <xf numFmtId="0" fontId="29" fillId="23" borderId="12" xfId="38857" applyFont="1" applyFill="1" applyBorder="1" applyAlignment="1">
      <alignment horizontal="left"/>
    </xf>
    <xf numFmtId="6" fontId="29" fillId="23" borderId="13" xfId="38857" applyNumberFormat="1" applyFont="1" applyFill="1" applyBorder="1" applyAlignment="1">
      <alignment horizontal="right"/>
    </xf>
    <xf numFmtId="0" fontId="29" fillId="23" borderId="20" xfId="38857" applyFont="1" applyFill="1" applyBorder="1" applyAlignment="1">
      <alignment horizontal="left"/>
    </xf>
    <xf numFmtId="6" fontId="29" fillId="23" borderId="15" xfId="38857" applyNumberFormat="1" applyFont="1" applyFill="1" applyBorder="1" applyAlignment="1">
      <alignment horizontal="right"/>
    </xf>
    <xf numFmtId="0" fontId="43" fillId="0" borderId="18" xfId="38857" applyFont="1" applyFill="1" applyBorder="1" applyAlignment="1">
      <alignment horizontal="left" wrapText="1"/>
    </xf>
    <xf numFmtId="0" fontId="9" fillId="0" borderId="0" xfId="38857" applyFont="1" applyFill="1" applyAlignment="1">
      <alignment wrapText="1"/>
    </xf>
    <xf numFmtId="0" fontId="3" fillId="0" borderId="0" xfId="38857" applyFont="1" applyFill="1"/>
    <xf numFmtId="0" fontId="43" fillId="0" borderId="20" xfId="38857" applyFont="1" applyFill="1" applyBorder="1"/>
    <xf numFmtId="0" fontId="29" fillId="23" borderId="0" xfId="38857" applyFont="1" applyFill="1" applyBorder="1"/>
    <xf numFmtId="0" fontId="31" fillId="23" borderId="0" xfId="38857" applyFont="1" applyFill="1"/>
    <xf numFmtId="0" fontId="11" fillId="0" borderId="0" xfId="38857" applyFont="1"/>
    <xf numFmtId="0" fontId="60" fillId="0" borderId="0" xfId="38857" applyFont="1"/>
    <xf numFmtId="2" fontId="9" fillId="24" borderId="0" xfId="38857" applyNumberFormat="1" applyFont="1" applyFill="1" applyBorder="1"/>
    <xf numFmtId="180" fontId="9" fillId="24" borderId="0" xfId="38858" applyNumberFormat="1" applyFont="1" applyFill="1" applyBorder="1"/>
    <xf numFmtId="4" fontId="11" fillId="0" borderId="25" xfId="38857" applyNumberFormat="1" applyFont="1" applyBorder="1"/>
    <xf numFmtId="0" fontId="11" fillId="0" borderId="0" xfId="38857" applyFont="1" applyBorder="1"/>
    <xf numFmtId="4" fontId="11" fillId="0" borderId="0" xfId="38857" applyNumberFormat="1" applyFont="1"/>
    <xf numFmtId="0" fontId="11" fillId="0" borderId="25" xfId="38857" applyFont="1" applyBorder="1"/>
    <xf numFmtId="0" fontId="11" fillId="0" borderId="0" xfId="38857" applyFont="1" applyAlignment="1">
      <alignment vertical="top" wrapText="1"/>
    </xf>
    <xf numFmtId="0" fontId="11" fillId="0" borderId="0" xfId="38857" applyFont="1" applyAlignment="1">
      <alignment wrapText="1"/>
    </xf>
    <xf numFmtId="0" fontId="49" fillId="0" borderId="0" xfId="38857" applyFont="1"/>
    <xf numFmtId="4" fontId="49" fillId="0" borderId="0" xfId="38857" applyNumberFormat="1" applyFont="1"/>
    <xf numFmtId="4" fontId="11" fillId="0" borderId="25" xfId="38857" applyNumberFormat="1" applyFont="1" applyFill="1" applyBorder="1"/>
    <xf numFmtId="0" fontId="3" fillId="0" borderId="0" xfId="38857" applyFont="1" applyAlignment="1">
      <alignment horizontal="center"/>
    </xf>
    <xf numFmtId="0" fontId="30" fillId="0" borderId="11" xfId="38857" applyFont="1" applyBorder="1" applyAlignment="1">
      <alignment horizontal="left"/>
    </xf>
    <xf numFmtId="0" fontId="3" fillId="0" borderId="11" xfId="38857" applyFont="1" applyBorder="1" applyAlignment="1">
      <alignment horizontal="center"/>
    </xf>
    <xf numFmtId="14" fontId="3" fillId="0" borderId="0" xfId="38857" applyNumberFormat="1" applyFont="1" applyAlignment="1">
      <alignment horizontal="center"/>
    </xf>
    <xf numFmtId="0" fontId="31" fillId="0" borderId="0" xfId="38857" applyFont="1"/>
    <xf numFmtId="0" fontId="30" fillId="0" borderId="0" xfId="38857" applyFont="1" applyBorder="1" applyAlignment="1">
      <alignment horizontal="left"/>
    </xf>
    <xf numFmtId="0" fontId="3" fillId="0" borderId="0" xfId="38857" applyFont="1" applyBorder="1" applyAlignment="1">
      <alignment horizontal="center"/>
    </xf>
    <xf numFmtId="0" fontId="30" fillId="0" borderId="15" xfId="38857" applyFont="1" applyFill="1" applyBorder="1" applyAlignment="1">
      <alignment horizontal="center"/>
    </xf>
    <xf numFmtId="43" fontId="9" fillId="24" borderId="0" xfId="10246" applyFont="1" applyFill="1" applyBorder="1"/>
    <xf numFmtId="0" fontId="29" fillId="23" borderId="24" xfId="10262" applyFont="1" applyFill="1" applyBorder="1" applyAlignment="1">
      <alignment horizontal="center"/>
    </xf>
    <xf numFmtId="0" fontId="29" fillId="23" borderId="23" xfId="10262" applyFont="1" applyFill="1" applyBorder="1" applyAlignment="1">
      <alignment horizontal="center"/>
    </xf>
    <xf numFmtId="4" fontId="29" fillId="23" borderId="29" xfId="10262" applyNumberFormat="1" applyFont="1" applyFill="1" applyBorder="1" applyAlignment="1">
      <alignment horizontal="center"/>
    </xf>
    <xf numFmtId="4" fontId="29" fillId="23" borderId="24" xfId="10262" applyNumberFormat="1" applyFont="1" applyFill="1" applyBorder="1" applyAlignment="1">
      <alignment horizontal="center"/>
    </xf>
    <xf numFmtId="4" fontId="29" fillId="23" borderId="23" xfId="10262" applyNumberFormat="1" applyFont="1" applyFill="1" applyBorder="1" applyAlignment="1">
      <alignment horizontal="center"/>
    </xf>
    <xf numFmtId="176" fontId="43" fillId="0" borderId="0" xfId="10262" applyNumberFormat="1" applyFont="1" applyFill="1" applyBorder="1" applyAlignment="1">
      <alignment horizontal="center"/>
    </xf>
    <xf numFmtId="0" fontId="43" fillId="0" borderId="14" xfId="10262" applyFont="1" applyFill="1" applyBorder="1" applyAlignment="1">
      <alignment horizontal="center"/>
    </xf>
    <xf numFmtId="43" fontId="43" fillId="0" borderId="0" xfId="38882" applyFont="1" applyFill="1" applyBorder="1" applyAlignment="1">
      <alignment horizontal="center"/>
    </xf>
    <xf numFmtId="4" fontId="43" fillId="0" borderId="14" xfId="10262" applyNumberFormat="1" applyFont="1" applyFill="1" applyBorder="1" applyAlignment="1">
      <alignment horizontal="center"/>
    </xf>
    <xf numFmtId="176" fontId="43" fillId="0" borderId="14" xfId="10262" applyNumberFormat="1" applyFont="1" applyFill="1" applyBorder="1" applyAlignment="1">
      <alignment horizontal="center"/>
    </xf>
    <xf numFmtId="43" fontId="43" fillId="0" borderId="14" xfId="38882" applyFont="1" applyFill="1" applyBorder="1" applyAlignment="1">
      <alignment horizontal="right"/>
    </xf>
    <xf numFmtId="0" fontId="43" fillId="0" borderId="15" xfId="10262" applyFont="1" applyFill="1" applyBorder="1" applyAlignment="1">
      <alignment horizontal="center"/>
    </xf>
    <xf numFmtId="43" fontId="43" fillId="0" borderId="11" xfId="38882" applyFont="1" applyFill="1" applyBorder="1" applyAlignment="1">
      <alignment horizontal="center"/>
    </xf>
    <xf numFmtId="4" fontId="43" fillId="0" borderId="15" xfId="10262" applyNumberFormat="1" applyFont="1" applyFill="1" applyBorder="1" applyAlignment="1">
      <alignment horizontal="center"/>
    </xf>
    <xf numFmtId="176" fontId="43" fillId="0" borderId="15" xfId="10262" applyNumberFormat="1" applyFont="1" applyFill="1" applyBorder="1" applyAlignment="1">
      <alignment horizontal="center"/>
    </xf>
    <xf numFmtId="176" fontId="43" fillId="0" borderId="11" xfId="10262" applyNumberFormat="1" applyFont="1" applyFill="1" applyBorder="1" applyAlignment="1">
      <alignment horizontal="center"/>
    </xf>
    <xf numFmtId="43" fontId="43" fillId="0" borderId="15" xfId="38882" applyFont="1" applyFill="1" applyBorder="1" applyAlignment="1">
      <alignment horizontal="right"/>
    </xf>
    <xf numFmtId="174" fontId="43" fillId="0" borderId="18" xfId="10248" applyNumberFormat="1" applyFont="1" applyFill="1" applyBorder="1" applyAlignment="1">
      <alignment horizontal="center"/>
    </xf>
    <xf numFmtId="0" fontId="3" fillId="0" borderId="11" xfId="38857" applyFont="1" applyBorder="1"/>
    <xf numFmtId="43" fontId="43" fillId="0" borderId="14" xfId="10246" applyFont="1" applyFill="1" applyBorder="1" applyAlignment="1">
      <alignment horizontal="right"/>
    </xf>
    <xf numFmtId="176" fontId="43" fillId="0" borderId="14" xfId="38702" applyNumberFormat="1" applyFont="1" applyFill="1" applyBorder="1" applyAlignment="1">
      <alignment horizontal="right"/>
    </xf>
    <xf numFmtId="176" fontId="43" fillId="0" borderId="14" xfId="38702" applyNumberFormat="1" applyFont="1" applyFill="1" applyBorder="1" applyAlignment="1">
      <alignment horizontal="center"/>
    </xf>
    <xf numFmtId="14" fontId="43" fillId="0" borderId="14" xfId="10248" applyNumberFormat="1" applyFont="1" applyFill="1" applyBorder="1" applyAlignment="1">
      <alignment horizontal="center"/>
    </xf>
    <xf numFmtId="174" fontId="43" fillId="0" borderId="14" xfId="10249" applyNumberFormat="1" applyFont="1" applyFill="1" applyBorder="1" applyAlignment="1">
      <alignment horizontal="center" vertical="center"/>
    </xf>
    <xf numFmtId="176" fontId="43" fillId="0" borderId="14" xfId="16882" applyNumberFormat="1" applyFont="1" applyFill="1" applyBorder="1" applyAlignment="1">
      <alignment horizontal="right"/>
    </xf>
    <xf numFmtId="176" fontId="43" fillId="0" borderId="14" xfId="16882" applyNumberFormat="1" applyFont="1" applyFill="1" applyBorder="1" applyAlignment="1">
      <alignment horizontal="center"/>
    </xf>
    <xf numFmtId="174" fontId="43" fillId="0" borderId="14" xfId="10249" applyNumberFormat="1" applyFont="1" applyFill="1" applyBorder="1" applyAlignment="1">
      <alignment horizontal="center"/>
    </xf>
    <xf numFmtId="195" fontId="43" fillId="0" borderId="14" xfId="10249" applyNumberFormat="1" applyFont="1" applyFill="1" applyBorder="1" applyAlignment="1">
      <alignment horizontal="right"/>
    </xf>
    <xf numFmtId="165" fontId="43" fillId="0" borderId="15" xfId="10249" applyNumberFormat="1" applyFont="1" applyFill="1" applyBorder="1" applyAlignment="1">
      <alignment horizontal="right"/>
    </xf>
    <xf numFmtId="176" fontId="43" fillId="0" borderId="15" xfId="16882" applyNumberFormat="1" applyFont="1" applyFill="1" applyBorder="1" applyAlignment="1">
      <alignment horizontal="right"/>
    </xf>
    <xf numFmtId="14" fontId="43" fillId="0" borderId="15" xfId="10248" applyNumberFormat="1" applyFont="1" applyFill="1" applyBorder="1" applyAlignment="1">
      <alignment horizontal="center"/>
    </xf>
    <xf numFmtId="174" fontId="43" fillId="0" borderId="14" xfId="38856" applyNumberFormat="1" applyFont="1" applyFill="1" applyBorder="1"/>
    <xf numFmtId="165" fontId="43" fillId="0" borderId="14" xfId="38858" applyNumberFormat="1" applyFont="1" applyFill="1" applyBorder="1" applyAlignment="1">
      <alignment horizontal="right"/>
    </xf>
    <xf numFmtId="178" fontId="43" fillId="0" borderId="14" xfId="38858" applyNumberFormat="1" applyFont="1" applyFill="1" applyBorder="1" applyAlignment="1">
      <alignment horizontal="center"/>
    </xf>
    <xf numFmtId="14" fontId="43" fillId="0" borderId="14" xfId="38857" applyNumberFormat="1" applyFont="1" applyFill="1" applyBorder="1" applyAlignment="1">
      <alignment horizontal="center"/>
    </xf>
    <xf numFmtId="174" fontId="43" fillId="0" borderId="14" xfId="38856" applyNumberFormat="1" applyFont="1" applyFill="1" applyBorder="1" applyAlignment="1">
      <alignment horizontal="center"/>
    </xf>
    <xf numFmtId="178" fontId="43" fillId="0" borderId="14" xfId="38858" applyNumberFormat="1" applyFont="1" applyFill="1" applyBorder="1" applyAlignment="1">
      <alignment horizontal="right"/>
    </xf>
    <xf numFmtId="178" fontId="43" fillId="0" borderId="14" xfId="38858" applyNumberFormat="1" applyFont="1" applyFill="1" applyBorder="1" applyAlignment="1">
      <alignment horizontal="center" vertical="center"/>
    </xf>
    <xf numFmtId="0" fontId="9" fillId="0" borderId="16" xfId="10248" applyFont="1" applyFill="1" applyBorder="1" applyAlignment="1">
      <alignment vertical="top"/>
    </xf>
    <xf numFmtId="175" fontId="9" fillId="0" borderId="0" xfId="10248" applyNumberFormat="1" applyFont="1" applyFill="1" applyBorder="1" applyAlignment="1">
      <alignment vertical="top"/>
    </xf>
    <xf numFmtId="195" fontId="43" fillId="0" borderId="14" xfId="10249" applyNumberFormat="1" applyFont="1" applyFill="1" applyBorder="1" applyAlignment="1">
      <alignment horizontal="right" vertical="center"/>
    </xf>
    <xf numFmtId="0" fontId="30" fillId="0" borderId="0" xfId="38857" applyFont="1" applyAlignment="1">
      <alignment horizontal="left" vertical="top"/>
    </xf>
    <xf numFmtId="0" fontId="3" fillId="0" borderId="0" xfId="38857"/>
    <xf numFmtId="0" fontId="3" fillId="0" borderId="0" xfId="38857" applyAlignment="1">
      <alignment horizontal="left" vertical="top" wrapText="1"/>
    </xf>
    <xf numFmtId="0" fontId="30" fillId="0" borderId="0" xfId="38857" applyFont="1" applyAlignment="1">
      <alignment horizontal="left" vertical="top" wrapText="1"/>
    </xf>
    <xf numFmtId="0" fontId="6" fillId="0" borderId="0" xfId="10248" applyFont="1" applyAlignment="1">
      <alignment vertical="top"/>
    </xf>
    <xf numFmtId="0" fontId="9" fillId="0" borderId="0" xfId="0" applyFont="1" applyFill="1" applyBorder="1" applyAlignment="1">
      <alignment vertical="top"/>
    </xf>
    <xf numFmtId="0" fontId="10" fillId="0" borderId="0" xfId="10248" applyAlignment="1">
      <alignment vertical="top"/>
    </xf>
    <xf numFmtId="0" fontId="29" fillId="23" borderId="12" xfId="10248" applyFont="1" applyFill="1" applyBorder="1" applyAlignment="1">
      <alignment horizontal="center" wrapText="1"/>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2" xfId="10248" applyFont="1" applyFill="1" applyBorder="1" applyAlignment="1">
      <alignment horizontal="center"/>
    </xf>
    <xf numFmtId="174" fontId="43" fillId="0" borderId="18" xfId="38857" applyNumberFormat="1" applyFont="1" applyFill="1" applyBorder="1" applyAlignment="1">
      <alignment horizontal="center"/>
    </xf>
    <xf numFmtId="0" fontId="3" fillId="0" borderId="0" xfId="38857" applyFont="1" applyFill="1" applyAlignment="1">
      <alignment horizontal="center"/>
    </xf>
    <xf numFmtId="0" fontId="30" fillId="0" borderId="0" xfId="38857" applyFont="1" applyFill="1" applyBorder="1" applyAlignment="1">
      <alignment horizontal="center"/>
    </xf>
    <xf numFmtId="0" fontId="30" fillId="0" borderId="0" xfId="38857" applyFont="1" applyFill="1" applyAlignment="1">
      <alignment horizontal="center"/>
    </xf>
    <xf numFmtId="4" fontId="11" fillId="24" borderId="0" xfId="0" applyNumberFormat="1" applyFont="1" applyFill="1" applyAlignment="1">
      <alignment vertical="center"/>
    </xf>
    <xf numFmtId="10" fontId="43" fillId="0" borderId="24" xfId="16882" applyNumberFormat="1" applyFont="1" applyFill="1" applyBorder="1" applyAlignment="1">
      <alignment horizontal="right"/>
    </xf>
    <xf numFmtId="175" fontId="43" fillId="0" borderId="21" xfId="38858" applyNumberFormat="1" applyFont="1" applyFill="1" applyBorder="1" applyAlignment="1">
      <alignment horizontal="right"/>
    </xf>
    <xf numFmtId="10" fontId="43" fillId="0" borderId="23" xfId="10254" applyNumberFormat="1" applyFont="1" applyFill="1" applyBorder="1" applyAlignment="1">
      <alignment horizontal="right"/>
    </xf>
    <xf numFmtId="43" fontId="43" fillId="0" borderId="13" xfId="38703" applyFont="1" applyFill="1" applyBorder="1" applyAlignment="1">
      <alignment horizontal="right"/>
    </xf>
    <xf numFmtId="43" fontId="43" fillId="0" borderId="14" xfId="38703" applyFont="1" applyFill="1" applyBorder="1" applyAlignment="1">
      <alignment horizontal="right"/>
    </xf>
    <xf numFmtId="43" fontId="43" fillId="0" borderId="15" xfId="38703" applyFont="1" applyFill="1" applyBorder="1" applyAlignment="1">
      <alignment horizontal="right"/>
    </xf>
    <xf numFmtId="186" fontId="43" fillId="0" borderId="14" xfId="0" applyNumberFormat="1" applyFont="1" applyFill="1" applyBorder="1" applyAlignment="1">
      <alignment horizontal="right"/>
    </xf>
    <xf numFmtId="176" fontId="43" fillId="0" borderId="15" xfId="38702" applyNumberFormat="1" applyFont="1" applyFill="1" applyBorder="1" applyAlignment="1">
      <alignment horizontal="right"/>
    </xf>
    <xf numFmtId="10" fontId="43" fillId="0" borderId="14" xfId="10257" applyNumberFormat="1" applyFont="1" applyFill="1" applyBorder="1" applyAlignment="1">
      <alignment horizontal="right"/>
    </xf>
    <xf numFmtId="10" fontId="43" fillId="0" borderId="14" xfId="10258" applyNumberFormat="1" applyFont="1" applyFill="1" applyBorder="1" applyAlignment="1">
      <alignment horizontal="right"/>
    </xf>
    <xf numFmtId="10" fontId="43" fillId="0" borderId="19" xfId="10257" applyNumberFormat="1" applyFont="1" applyFill="1" applyBorder="1" applyAlignment="1">
      <alignment horizontal="right"/>
    </xf>
    <xf numFmtId="10" fontId="43" fillId="0" borderId="15" xfId="10257" applyNumberFormat="1" applyFont="1" applyFill="1" applyBorder="1" applyAlignment="1">
      <alignment horizontal="right"/>
    </xf>
    <xf numFmtId="0" fontId="43" fillId="0" borderId="0" xfId="0" applyFont="1" applyFill="1" applyBorder="1" applyAlignment="1">
      <alignment horizontal="left" vertical="top" wrapText="1"/>
    </xf>
    <xf numFmtId="0" fontId="9" fillId="0" borderId="0" xfId="10248" applyFont="1" applyFill="1" applyBorder="1" applyAlignment="1">
      <alignment horizontal="left" vertical="top" wrapText="1"/>
    </xf>
    <xf numFmtId="0" fontId="12" fillId="0" borderId="0" xfId="10248" applyFont="1" applyFill="1" applyBorder="1" applyAlignment="1">
      <alignment wrapText="1"/>
    </xf>
    <xf numFmtId="0" fontId="3" fillId="24" borderId="14" xfId="10248" applyFont="1" applyFill="1" applyBorder="1" applyAlignment="1">
      <alignment horizontal="center" vertical="center" wrapText="1"/>
    </xf>
    <xf numFmtId="0" fontId="12"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9" fillId="0" borderId="16" xfId="10248" applyFont="1" applyFill="1" applyBorder="1" applyAlignment="1">
      <alignment horizontal="left" vertical="top" wrapText="1"/>
    </xf>
    <xf numFmtId="0" fontId="29" fillId="23" borderId="12" xfId="10248" applyFont="1" applyFill="1" applyBorder="1" applyAlignment="1">
      <alignment horizontal="center" wrapText="1"/>
    </xf>
    <xf numFmtId="0" fontId="29" fillId="23" borderId="17" xfId="10248" applyFont="1" applyFill="1" applyBorder="1" applyAlignment="1">
      <alignment horizontal="center" wrapText="1"/>
    </xf>
    <xf numFmtId="0" fontId="29" fillId="23" borderId="20" xfId="10248" applyFont="1" applyFill="1" applyBorder="1" applyAlignment="1">
      <alignment horizontal="center"/>
    </xf>
    <xf numFmtId="0" fontId="29" fillId="23" borderId="21" xfId="10248" applyFont="1" applyFill="1" applyBorder="1" applyAlignment="1">
      <alignment horizontal="center"/>
    </xf>
    <xf numFmtId="0" fontId="29" fillId="23" borderId="12" xfId="10248" applyFont="1" applyFill="1" applyBorder="1" applyAlignment="1">
      <alignment horizontal="center"/>
    </xf>
    <xf numFmtId="0" fontId="29" fillId="23" borderId="17" xfId="10248" applyFont="1" applyFill="1" applyBorder="1" applyAlignment="1">
      <alignment horizontal="center"/>
    </xf>
    <xf numFmtId="0" fontId="29" fillId="23" borderId="18" xfId="10248" applyFont="1" applyFill="1" applyBorder="1" applyAlignment="1">
      <alignment horizontal="center"/>
    </xf>
    <xf numFmtId="0" fontId="29" fillId="23" borderId="19" xfId="10248" applyFont="1" applyFill="1" applyBorder="1" applyAlignment="1">
      <alignment horizontal="center"/>
    </xf>
    <xf numFmtId="0" fontId="9" fillId="0" borderId="16" xfId="10248" applyFont="1" applyBorder="1" applyAlignment="1">
      <alignment horizontal="left" wrapText="1"/>
    </xf>
    <xf numFmtId="0" fontId="9" fillId="0" borderId="16" xfId="10256" applyFont="1" applyFill="1" applyBorder="1" applyAlignment="1">
      <alignment horizontal="left" vertical="top" wrapText="1"/>
    </xf>
    <xf numFmtId="0" fontId="9" fillId="0" borderId="0" xfId="10256" applyFont="1" applyFill="1" applyBorder="1" applyAlignment="1">
      <alignment horizontal="left" vertical="top" wrapText="1"/>
    </xf>
    <xf numFmtId="0" fontId="9" fillId="0" borderId="16" xfId="10248" applyFont="1" applyFill="1" applyBorder="1" applyAlignment="1">
      <alignment horizontal="left" wrapText="1"/>
    </xf>
    <xf numFmtId="0" fontId="12" fillId="0" borderId="16" xfId="0" applyFont="1" applyBorder="1" applyAlignment="1">
      <alignment wrapText="1"/>
    </xf>
    <xf numFmtId="0" fontId="12" fillId="0" borderId="0" xfId="0" applyFont="1" applyAlignment="1">
      <alignment wrapText="1"/>
    </xf>
    <xf numFmtId="0" fontId="11" fillId="0" borderId="0" xfId="38857" applyFont="1" applyAlignment="1">
      <alignment horizontal="left" vertical="top" wrapText="1"/>
    </xf>
    <xf numFmtId="0" fontId="42" fillId="0" borderId="22" xfId="0" applyFont="1" applyBorder="1" applyAlignment="1">
      <alignment horizontal="center"/>
    </xf>
    <xf numFmtId="0" fontId="42" fillId="0" borderId="23" xfId="0" applyFont="1" applyBorder="1" applyAlignment="1">
      <alignment horizontal="center"/>
    </xf>
    <xf numFmtId="0" fontId="42" fillId="0" borderId="29" xfId="0" applyFont="1" applyBorder="1" applyAlignment="1">
      <alignment horizontal="center"/>
    </xf>
    <xf numFmtId="0" fontId="72" fillId="0" borderId="30" xfId="0" applyFont="1" applyBorder="1" applyAlignment="1">
      <alignment horizontal="center" vertical="center"/>
    </xf>
    <xf numFmtId="0" fontId="72" fillId="0" borderId="31" xfId="0" applyFont="1" applyBorder="1" applyAlignment="1">
      <alignment horizontal="center" vertical="center"/>
    </xf>
    <xf numFmtId="0" fontId="72" fillId="0" borderId="32" xfId="0" applyFont="1" applyBorder="1" applyAlignment="1">
      <alignment horizontal="center" vertical="center"/>
    </xf>
    <xf numFmtId="0" fontId="72" fillId="0" borderId="33" xfId="0" applyFont="1" applyBorder="1" applyAlignment="1">
      <alignment horizontal="center" vertical="center"/>
    </xf>
    <xf numFmtId="0" fontId="72" fillId="0" borderId="0" xfId="0" applyFont="1" applyBorder="1" applyAlignment="1">
      <alignment horizontal="center" vertical="center"/>
    </xf>
    <xf numFmtId="0" fontId="72" fillId="0" borderId="34" xfId="0" applyFont="1" applyBorder="1" applyAlignment="1">
      <alignment horizontal="center" vertical="center"/>
    </xf>
  </cellXfs>
  <cellStyles count="38885">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8" xfId="3580"/>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597883" y="787076"/>
          <a:ext cx="15595354" cy="1068822"/>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7" name="Group 7"/>
        <xdr:cNvGrpSpPr>
          <a:grpSpLocks/>
        </xdr:cNvGrpSpPr>
      </xdr:nvGrpSpPr>
      <xdr:grpSpPr bwMode="auto">
        <a:xfrm>
          <a:off x="333375" y="495300"/>
          <a:ext cx="16230600" cy="14732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tabSelected="1" showRuler="0" view="pageLayout" zoomScale="75" zoomScaleNormal="100" zoomScaleSheetLayoutView="75" zoomScalePageLayoutView="75" workbookViewId="0"/>
  </sheetViews>
  <sheetFormatPr defaultColWidth="9.140625" defaultRowHeight="12"/>
  <cols>
    <col min="1" max="1" width="4.7109375" style="202" customWidth="1"/>
    <col min="2" max="2" width="41.85546875" style="202" bestFit="1" customWidth="1"/>
    <col min="3" max="3" width="20.28515625" style="202" bestFit="1" customWidth="1"/>
    <col min="4" max="4" width="29.28515625" style="202" bestFit="1" customWidth="1"/>
    <col min="5" max="5" width="32" style="202" bestFit="1" customWidth="1"/>
    <col min="6" max="17" width="9.140625" style="202"/>
    <col min="18" max="18" width="4.7109375" style="202" customWidth="1"/>
    <col min="19" max="16384" width="9.140625" style="202"/>
  </cols>
  <sheetData>
    <row r="1" spans="1:17" ht="12.75">
      <c r="A1" s="1"/>
      <c r="B1" s="2"/>
      <c r="C1" s="2"/>
      <c r="D1" s="2"/>
      <c r="E1" s="3"/>
      <c r="F1" s="4"/>
      <c r="G1" s="5"/>
      <c r="H1" s="5"/>
      <c r="I1" s="6"/>
      <c r="J1" s="6"/>
      <c r="K1" s="6"/>
      <c r="L1" s="6"/>
      <c r="M1" s="4"/>
      <c r="N1" s="4"/>
      <c r="O1" s="4"/>
      <c r="P1" s="6"/>
      <c r="Q1" s="7"/>
    </row>
    <row r="2" spans="1:17" s="213" customFormat="1" ht="12.75">
      <c r="A2" s="4"/>
      <c r="B2" s="9"/>
      <c r="C2" s="2"/>
      <c r="D2" s="2"/>
      <c r="E2" s="4"/>
      <c r="F2" s="4"/>
      <c r="G2" s="5"/>
      <c r="H2" s="10"/>
      <c r="I2" s="6"/>
      <c r="J2" s="6"/>
      <c r="K2" s="6"/>
      <c r="L2" s="6"/>
      <c r="M2" s="4"/>
      <c r="N2" s="4"/>
      <c r="O2" s="4"/>
      <c r="P2" s="4"/>
      <c r="Q2" s="4"/>
    </row>
    <row r="3" spans="1:17" s="213" customFormat="1" ht="12.75">
      <c r="A3" s="4"/>
      <c r="B3" s="11"/>
      <c r="C3" s="12"/>
      <c r="D3" s="12"/>
      <c r="E3" s="13"/>
      <c r="F3" s="4"/>
      <c r="G3" s="14"/>
      <c r="H3" s="10"/>
      <c r="I3" s="6"/>
      <c r="J3" s="6"/>
      <c r="K3" s="6"/>
      <c r="L3" s="6"/>
      <c r="M3" s="4"/>
      <c r="N3" s="4"/>
      <c r="O3" s="4"/>
      <c r="P3" s="4"/>
      <c r="Q3" s="4"/>
    </row>
    <row r="4" spans="1:17" s="213" customFormat="1" ht="12.75">
      <c r="A4" s="4"/>
      <c r="B4" s="15"/>
      <c r="C4" s="12"/>
      <c r="D4" s="12"/>
      <c r="E4" s="16"/>
      <c r="F4" s="4"/>
      <c r="G4" s="5"/>
      <c r="H4" s="10"/>
      <c r="I4" s="6"/>
      <c r="J4" s="6"/>
      <c r="K4" s="6"/>
      <c r="L4" s="6"/>
      <c r="M4" s="4"/>
      <c r="N4" s="4"/>
      <c r="O4" s="4"/>
      <c r="P4" s="4"/>
      <c r="Q4" s="4"/>
    </row>
    <row r="5" spans="1:17" s="213" customFormat="1" ht="12.75">
      <c r="A5" s="4"/>
      <c r="B5" s="11"/>
      <c r="C5" s="17"/>
      <c r="D5" s="17"/>
      <c r="E5" s="16"/>
      <c r="F5" s="4"/>
      <c r="G5" s="5"/>
      <c r="H5" s="10"/>
      <c r="I5" s="6"/>
      <c r="J5" s="6"/>
      <c r="K5" s="6"/>
      <c r="L5" s="6"/>
      <c r="M5" s="4"/>
      <c r="N5" s="4"/>
      <c r="O5" s="4"/>
      <c r="P5" s="4"/>
      <c r="Q5" s="4"/>
    </row>
    <row r="6" spans="1:17" s="213" customFormat="1" ht="12.75">
      <c r="A6" s="4"/>
      <c r="B6" s="15"/>
      <c r="C6" s="17"/>
      <c r="D6" s="17"/>
      <c r="E6" s="16"/>
      <c r="F6" s="4"/>
      <c r="G6" s="5"/>
      <c r="H6" s="14"/>
      <c r="I6" s="6"/>
      <c r="J6" s="6"/>
      <c r="K6" s="6"/>
      <c r="L6" s="6"/>
      <c r="M6" s="4"/>
      <c r="N6" s="4"/>
      <c r="O6" s="4"/>
      <c r="P6" s="4"/>
      <c r="Q6" s="4"/>
    </row>
    <row r="7" spans="1:17" s="213" customFormat="1" ht="12.75">
      <c r="A7" s="4"/>
      <c r="B7" s="9"/>
      <c r="C7" s="17"/>
      <c r="D7" s="17"/>
      <c r="E7" s="4"/>
      <c r="F7" s="4"/>
      <c r="G7" s="5"/>
      <c r="H7" s="10"/>
      <c r="I7" s="6"/>
      <c r="J7" s="6"/>
      <c r="K7" s="6"/>
      <c r="L7" s="6"/>
      <c r="M7" s="4"/>
      <c r="N7" s="4"/>
      <c r="O7" s="4"/>
      <c r="P7" s="4"/>
      <c r="Q7" s="4"/>
    </row>
    <row r="8" spans="1:17" s="213" customFormat="1" ht="12.75">
      <c r="A8" s="4"/>
      <c r="B8" s="9"/>
      <c r="C8" s="17"/>
      <c r="D8" s="17"/>
      <c r="E8" s="4"/>
      <c r="F8" s="4"/>
      <c r="G8" s="5"/>
      <c r="H8" s="10"/>
      <c r="I8" s="6"/>
      <c r="J8" s="6"/>
      <c r="K8" s="6"/>
      <c r="L8" s="6"/>
      <c r="M8" s="4"/>
      <c r="N8" s="4"/>
      <c r="O8" s="4"/>
      <c r="P8" s="4"/>
      <c r="Q8" s="4"/>
    </row>
    <row r="9" spans="1:17" s="213" customFormat="1" ht="12.75">
      <c r="A9" s="4"/>
      <c r="B9" s="9"/>
      <c r="C9" s="17"/>
      <c r="D9" s="17"/>
      <c r="E9" s="4"/>
      <c r="F9" s="4"/>
      <c r="G9" s="5"/>
      <c r="H9" s="10"/>
      <c r="I9" s="6"/>
      <c r="J9" s="6"/>
      <c r="K9" s="6"/>
      <c r="L9" s="6"/>
      <c r="M9" s="4"/>
      <c r="N9" s="4"/>
      <c r="O9" s="4"/>
      <c r="P9" s="4"/>
      <c r="Q9" s="4"/>
    </row>
    <row r="10" spans="1:17" s="213" customFormat="1" ht="12.75">
      <c r="A10" s="4"/>
      <c r="B10" s="9"/>
      <c r="C10" s="17"/>
      <c r="D10" s="17"/>
      <c r="E10" s="4"/>
      <c r="F10" s="4"/>
      <c r="G10" s="5"/>
      <c r="H10" s="10"/>
      <c r="I10" s="6"/>
      <c r="J10" s="6"/>
      <c r="K10" s="6"/>
      <c r="L10" s="6"/>
      <c r="M10" s="4"/>
      <c r="N10" s="4"/>
      <c r="O10" s="4"/>
      <c r="P10" s="4"/>
      <c r="Q10" s="4"/>
    </row>
    <row r="11" spans="1:17" s="213" customFormat="1" ht="12.75">
      <c r="A11" s="4"/>
      <c r="B11" s="9"/>
      <c r="C11" s="17"/>
      <c r="D11" s="17"/>
      <c r="E11" s="4"/>
      <c r="F11" s="4"/>
      <c r="G11" s="5"/>
      <c r="H11" s="10"/>
      <c r="I11" s="6"/>
      <c r="J11" s="6"/>
      <c r="K11" s="6"/>
      <c r="L11" s="6"/>
      <c r="M11" s="4"/>
      <c r="N11" s="4"/>
      <c r="O11" s="4"/>
      <c r="P11" s="4"/>
      <c r="Q11" s="4"/>
    </row>
    <row r="12" spans="1:17" s="213" customFormat="1" ht="12.75">
      <c r="A12" s="4"/>
      <c r="B12" s="9"/>
      <c r="C12" s="17"/>
      <c r="D12" s="17"/>
      <c r="E12" s="4"/>
      <c r="F12" s="4"/>
      <c r="G12" s="5"/>
      <c r="H12" s="10"/>
      <c r="I12" s="6"/>
      <c r="J12" s="6"/>
      <c r="K12" s="6"/>
      <c r="L12" s="6"/>
      <c r="M12" s="4"/>
      <c r="N12" s="4"/>
      <c r="O12" s="4"/>
      <c r="P12" s="4"/>
      <c r="Q12" s="4"/>
    </row>
    <row r="13" spans="1:17" s="213" customFormat="1" ht="12.75">
      <c r="A13" s="4"/>
      <c r="B13" s="9"/>
      <c r="C13" s="17"/>
      <c r="D13" s="17"/>
      <c r="E13" s="4"/>
      <c r="F13" s="4"/>
      <c r="G13" s="5"/>
      <c r="H13" s="10"/>
      <c r="I13" s="6"/>
      <c r="J13" s="6"/>
      <c r="K13" s="6"/>
      <c r="L13" s="6"/>
      <c r="M13" s="4"/>
      <c r="N13" s="4"/>
      <c r="O13" s="4"/>
      <c r="P13" s="4"/>
      <c r="Q13" s="4"/>
    </row>
    <row r="14" spans="1:17" s="213" customFormat="1" ht="12.75">
      <c r="A14" s="4"/>
      <c r="B14" s="17"/>
      <c r="C14" s="17"/>
      <c r="D14" s="17"/>
      <c r="E14" s="4"/>
      <c r="F14" s="4"/>
      <c r="G14" s="5"/>
      <c r="H14" s="10"/>
      <c r="I14" s="6"/>
      <c r="J14" s="6"/>
      <c r="K14" s="6"/>
      <c r="L14" s="6"/>
      <c r="M14" s="4"/>
      <c r="N14" s="4"/>
      <c r="O14" s="4"/>
      <c r="P14" s="6"/>
      <c r="Q14" s="6"/>
    </row>
    <row r="15" spans="1:17" ht="12.75">
      <c r="A15" s="18"/>
      <c r="B15" s="214" t="s">
        <v>4</v>
      </c>
      <c r="C15" s="215"/>
      <c r="D15" s="215"/>
      <c r="E15" s="216">
        <v>42490</v>
      </c>
      <c r="F15" s="19"/>
      <c r="G15" s="20"/>
      <c r="H15" s="10"/>
      <c r="I15" s="10"/>
      <c r="J15" s="10"/>
      <c r="K15" s="10"/>
      <c r="L15" s="10"/>
      <c r="M15" s="10"/>
      <c r="N15" s="10"/>
      <c r="O15" s="10"/>
      <c r="P15" s="21"/>
      <c r="Q15" s="22"/>
    </row>
    <row r="16" spans="1:17" ht="12.75">
      <c r="A16" s="18"/>
      <c r="B16" s="217" t="s">
        <v>5</v>
      </c>
      <c r="C16" s="218"/>
      <c r="D16" s="218"/>
      <c r="E16" s="219" t="s">
        <v>643</v>
      </c>
      <c r="F16" s="19"/>
      <c r="G16" s="19"/>
      <c r="H16" s="10"/>
      <c r="I16" s="10"/>
      <c r="J16" s="10"/>
      <c r="K16" s="10"/>
      <c r="L16" s="10"/>
      <c r="M16" s="10"/>
      <c r="N16" s="10"/>
      <c r="O16" s="10"/>
      <c r="P16" s="21"/>
      <c r="Q16" s="22"/>
    </row>
    <row r="17" spans="1:17" ht="12.75">
      <c r="A17" s="18"/>
      <c r="B17" s="217" t="s">
        <v>166</v>
      </c>
      <c r="C17" s="218"/>
      <c r="D17" s="218"/>
      <c r="E17" s="219">
        <v>42491</v>
      </c>
      <c r="F17" s="19"/>
      <c r="G17" s="19"/>
      <c r="H17" s="10"/>
      <c r="I17" s="10"/>
      <c r="J17" s="10"/>
      <c r="K17" s="10"/>
      <c r="L17" s="10"/>
      <c r="M17" s="10"/>
      <c r="N17" s="10"/>
      <c r="O17" s="10"/>
      <c r="P17" s="21"/>
      <c r="Q17" s="22"/>
    </row>
    <row r="18" spans="1:17" ht="12.75">
      <c r="A18" s="18"/>
      <c r="B18" s="23"/>
      <c r="C18" s="24"/>
      <c r="D18" s="24"/>
      <c r="E18" s="25"/>
      <c r="F18" s="4"/>
      <c r="G18" s="4"/>
      <c r="H18" s="4"/>
      <c r="I18" s="10"/>
      <c r="J18" s="10"/>
      <c r="K18" s="10"/>
      <c r="L18" s="10"/>
      <c r="M18" s="10"/>
      <c r="N18" s="10"/>
      <c r="O18" s="10"/>
      <c r="P18" s="21"/>
      <c r="Q18" s="22"/>
    </row>
    <row r="19" spans="1:17" ht="12.75">
      <c r="A19" s="1"/>
      <c r="B19" s="17"/>
      <c r="C19" s="17"/>
      <c r="D19" s="17"/>
      <c r="E19" s="4"/>
      <c r="F19" s="4"/>
      <c r="G19" s="5"/>
      <c r="H19" s="5"/>
      <c r="I19" s="6"/>
      <c r="J19" s="6"/>
      <c r="K19" s="6"/>
      <c r="L19" s="6"/>
      <c r="M19" s="4"/>
      <c r="N19" s="4"/>
      <c r="O19" s="4"/>
      <c r="P19" s="6"/>
      <c r="Q19" s="7"/>
    </row>
    <row r="20" spans="1:17" ht="28.5" customHeight="1">
      <c r="A20" s="1"/>
      <c r="B20" s="570" t="s">
        <v>329</v>
      </c>
      <c r="C20" s="570"/>
      <c r="D20" s="570"/>
      <c r="E20" s="570"/>
      <c r="F20" s="570"/>
      <c r="G20" s="570"/>
      <c r="H20" s="570"/>
      <c r="I20" s="570"/>
      <c r="J20" s="570"/>
      <c r="K20" s="570"/>
      <c r="L20" s="570"/>
      <c r="M20" s="570"/>
      <c r="N20" s="570"/>
      <c r="O20" s="570"/>
      <c r="P20" s="570"/>
      <c r="Q20" s="570"/>
    </row>
    <row r="21" spans="1:17" ht="12.75">
      <c r="A21" s="1"/>
      <c r="B21" s="26"/>
      <c r="C21" s="26"/>
      <c r="D21" s="26"/>
      <c r="E21" s="177"/>
      <c r="F21" s="177"/>
      <c r="G21" s="28"/>
      <c r="H21" s="28"/>
      <c r="I21" s="204"/>
      <c r="J21" s="204"/>
      <c r="K21" s="204"/>
      <c r="L21" s="204"/>
      <c r="M21" s="177"/>
      <c r="N21" s="177"/>
      <c r="O21" s="177"/>
      <c r="P21" s="204"/>
      <c r="Q21" s="205"/>
    </row>
    <row r="22" spans="1:17" ht="66.75" customHeight="1">
      <c r="A22" s="1"/>
      <c r="B22" s="571" t="s">
        <v>390</v>
      </c>
      <c r="C22" s="571"/>
      <c r="D22" s="571"/>
      <c r="E22" s="571"/>
      <c r="F22" s="571"/>
      <c r="G22" s="571"/>
      <c r="H22" s="571"/>
      <c r="I22" s="571"/>
      <c r="J22" s="571"/>
      <c r="K22" s="571"/>
      <c r="L22" s="571"/>
      <c r="M22" s="571"/>
      <c r="N22" s="571"/>
      <c r="O22" s="571"/>
      <c r="P22" s="571"/>
      <c r="Q22" s="571"/>
    </row>
    <row r="23" spans="1:17" ht="12.75">
      <c r="A23" s="1"/>
      <c r="B23" s="203"/>
      <c r="C23" s="203"/>
      <c r="D23" s="203"/>
      <c r="E23" s="177"/>
      <c r="F23" s="177"/>
      <c r="G23" s="203"/>
      <c r="H23" s="203"/>
      <c r="I23" s="203"/>
      <c r="J23" s="203"/>
      <c r="K23" s="203"/>
      <c r="L23" s="203"/>
      <c r="M23" s="203"/>
      <c r="N23" s="203"/>
      <c r="O23" s="203"/>
      <c r="P23" s="204"/>
      <c r="Q23" s="205"/>
    </row>
    <row r="24" spans="1:17" ht="27" customHeight="1">
      <c r="A24" s="1"/>
      <c r="B24" s="571"/>
      <c r="C24" s="571"/>
      <c r="D24" s="571"/>
      <c r="E24" s="571"/>
      <c r="F24" s="571"/>
      <c r="G24" s="571"/>
      <c r="H24" s="571"/>
      <c r="I24" s="571"/>
      <c r="J24" s="571"/>
      <c r="K24" s="571"/>
      <c r="L24" s="571"/>
      <c r="M24" s="571"/>
      <c r="N24" s="571"/>
      <c r="O24" s="571"/>
      <c r="P24" s="571"/>
      <c r="Q24" s="571"/>
    </row>
    <row r="25" spans="1:17" ht="12.75">
      <c r="A25" s="1"/>
      <c r="B25" s="571"/>
      <c r="C25" s="571"/>
      <c r="D25" s="571"/>
      <c r="E25" s="571"/>
      <c r="F25" s="571"/>
      <c r="G25" s="571"/>
      <c r="H25" s="571"/>
      <c r="I25" s="571"/>
      <c r="J25" s="571"/>
      <c r="K25" s="571"/>
      <c r="L25" s="571"/>
      <c r="M25" s="571"/>
      <c r="N25" s="571"/>
      <c r="O25" s="571"/>
      <c r="P25" s="571"/>
      <c r="Q25" s="571"/>
    </row>
    <row r="26" spans="1:17" ht="12.75">
      <c r="A26" s="1"/>
      <c r="B26" s="220"/>
      <c r="C26" s="220"/>
      <c r="D26" s="220"/>
      <c r="E26" s="220"/>
      <c r="F26" s="220"/>
      <c r="G26" s="220"/>
      <c r="H26" s="220"/>
      <c r="I26" s="220"/>
      <c r="J26" s="220"/>
      <c r="K26" s="220"/>
      <c r="L26" s="220"/>
      <c r="M26" s="220"/>
      <c r="N26" s="220"/>
      <c r="O26" s="220"/>
      <c r="P26" s="220"/>
      <c r="Q26" s="220"/>
    </row>
    <row r="27" spans="1:17" ht="12.75">
      <c r="A27" s="1"/>
      <c r="B27" s="572" t="s">
        <v>6</v>
      </c>
      <c r="C27" s="572"/>
      <c r="D27" s="201"/>
      <c r="E27" s="4"/>
      <c r="F27" s="4"/>
      <c r="G27" s="201"/>
      <c r="H27" s="201"/>
      <c r="I27" s="201"/>
      <c r="J27" s="201"/>
      <c r="K27" s="201"/>
      <c r="L27" s="201"/>
      <c r="M27" s="201"/>
      <c r="N27" s="201"/>
      <c r="O27" s="201"/>
      <c r="P27" s="6"/>
      <c r="Q27" s="7"/>
    </row>
    <row r="28" spans="1:17" ht="12.75">
      <c r="A28" s="1"/>
      <c r="B28" s="4"/>
      <c r="C28" s="4"/>
      <c r="D28" s="4"/>
      <c r="E28" s="4"/>
      <c r="F28" s="4"/>
      <c r="G28" s="4"/>
      <c r="H28" s="4"/>
      <c r="I28" s="4"/>
      <c r="J28" s="4"/>
      <c r="K28" s="4"/>
      <c r="L28" s="4"/>
      <c r="M28" s="4"/>
      <c r="N28" s="4"/>
      <c r="O28" s="4"/>
      <c r="P28" s="6"/>
      <c r="Q28" s="7"/>
    </row>
    <row r="29" spans="1:17" ht="12.75">
      <c r="A29" s="1"/>
      <c r="B29" s="4" t="s">
        <v>197</v>
      </c>
      <c r="C29" s="4"/>
      <c r="D29" s="4"/>
      <c r="E29" s="4"/>
      <c r="F29" s="4"/>
      <c r="G29" s="4"/>
      <c r="H29" s="4"/>
      <c r="I29" s="4"/>
      <c r="J29" s="4"/>
      <c r="K29" s="4"/>
      <c r="L29" s="4"/>
      <c r="M29" s="4"/>
      <c r="N29" s="4"/>
      <c r="O29" s="4"/>
      <c r="P29" s="6"/>
      <c r="Q29" s="7"/>
    </row>
    <row r="30" spans="1:17" ht="12.75">
      <c r="A30" s="1"/>
      <c r="B30" s="31"/>
      <c r="C30" s="31"/>
      <c r="D30" s="32"/>
      <c r="E30" s="31"/>
      <c r="F30" s="4"/>
      <c r="G30" s="4"/>
      <c r="H30" s="4"/>
      <c r="I30" s="4"/>
      <c r="J30" s="4"/>
      <c r="K30" s="4"/>
      <c r="L30" s="4"/>
      <c r="M30" s="4"/>
      <c r="N30" s="4"/>
      <c r="O30" s="4"/>
      <c r="P30" s="6"/>
      <c r="Q30" s="7"/>
    </row>
    <row r="31" spans="1:17" ht="12.75">
      <c r="A31" s="1"/>
      <c r="B31" s="201"/>
      <c r="C31" s="32"/>
      <c r="D31" s="32"/>
      <c r="E31" s="4"/>
      <c r="F31" s="4"/>
      <c r="G31" s="4"/>
      <c r="H31" s="4"/>
      <c r="I31" s="4"/>
      <c r="J31" s="4"/>
      <c r="K31" s="4"/>
      <c r="L31" s="4"/>
      <c r="M31" s="4"/>
      <c r="N31" s="4"/>
      <c r="O31" s="4"/>
      <c r="P31" s="6"/>
      <c r="Q31" s="7"/>
    </row>
    <row r="32" spans="1:17" ht="12.75">
      <c r="A32" s="1"/>
      <c r="B32" s="31" t="s">
        <v>542</v>
      </c>
      <c r="C32" s="18" t="s">
        <v>368</v>
      </c>
      <c r="D32" s="200" t="s">
        <v>533</v>
      </c>
      <c r="E32" s="33"/>
      <c r="F32" s="33"/>
      <c r="G32" s="34"/>
      <c r="H32" s="34"/>
      <c r="I32" s="4"/>
      <c r="J32" s="4"/>
      <c r="K32" s="4"/>
      <c r="L32" s="4"/>
      <c r="M32" s="4"/>
      <c r="N32" s="4"/>
      <c r="O32" s="4"/>
      <c r="P32" s="6"/>
      <c r="Q32" s="7"/>
    </row>
  </sheetData>
  <mergeCells count="5">
    <mergeCell ref="B20:Q20"/>
    <mergeCell ref="B22:Q22"/>
    <mergeCell ref="B27:C27"/>
    <mergeCell ref="B24:Q24"/>
    <mergeCell ref="B25:Q25"/>
  </mergeCells>
  <hyperlinks>
    <hyperlink ref="D28"/>
    <hyperlink ref="D32" display="MTF@santander.co.uk"/>
  </hyperlinks>
  <pageMargins left="0" right="0" top="0.74803149606299213" bottom="0.74803149606299213" header="0.31496062992125984" footer="0.31496062992125984"/>
  <pageSetup paperSize="8" scale="75" orientation="landscape" r:id="rId1"/>
  <headerFooter>
    <oddHeader>&amp;CFosse Master Trust Investors' Report - April 2016</oddHeader>
    <oddFooter>&amp;CPage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O17"/>
  <sheetViews>
    <sheetView showRuler="0" view="pageLayout" zoomScale="85" zoomScaleNormal="85" zoomScaleSheetLayoutView="85" zoomScalePageLayoutView="85" workbookViewId="0"/>
  </sheetViews>
  <sheetFormatPr defaultColWidth="9.140625" defaultRowHeight="12"/>
  <cols>
    <col min="1" max="1" width="28.7109375" style="409" bestFit="1" customWidth="1"/>
    <col min="2" max="2" width="20" style="492" customWidth="1"/>
    <col min="3" max="3" width="20.85546875" style="492" bestFit="1" customWidth="1"/>
    <col min="4" max="4" width="22.85546875" style="492" customWidth="1"/>
    <col min="5" max="5" width="28.140625" style="492" bestFit="1" customWidth="1"/>
    <col min="6" max="6" width="25.28515625" style="492" bestFit="1" customWidth="1"/>
    <col min="7" max="7" width="18.5703125" style="492" bestFit="1" customWidth="1"/>
    <col min="8" max="8" width="20.42578125" style="492" bestFit="1" customWidth="1"/>
    <col min="9" max="9" width="20.42578125" style="492" customWidth="1"/>
    <col min="10" max="10" width="19.140625" style="492" bestFit="1" customWidth="1"/>
    <col min="11" max="11" width="26.42578125" style="492" customWidth="1"/>
    <col min="12" max="12" width="25.28515625" style="492" bestFit="1" customWidth="1"/>
    <col min="13" max="13" width="18.7109375" style="492" bestFit="1" customWidth="1"/>
    <col min="14" max="14" width="18.42578125" style="409" bestFit="1" customWidth="1"/>
    <col min="15" max="15" width="17.7109375" style="409" bestFit="1" customWidth="1"/>
    <col min="16" max="16384" width="9.140625" style="409"/>
  </cols>
  <sheetData>
    <row r="2" spans="1:15" ht="12.75" thickBot="1">
      <c r="A2" s="493" t="s">
        <v>314</v>
      </c>
      <c r="B2" s="494"/>
      <c r="C2" s="494"/>
      <c r="D2" s="494"/>
      <c r="E2" s="494"/>
      <c r="F2" s="494"/>
      <c r="G2" s="494"/>
      <c r="H2" s="494"/>
      <c r="I2" s="494"/>
      <c r="J2" s="494"/>
      <c r="K2" s="494"/>
      <c r="L2" s="494"/>
      <c r="M2" s="494"/>
      <c r="N2" s="494"/>
    </row>
    <row r="3" spans="1:15" ht="12.75" thickBot="1">
      <c r="A3" s="492"/>
      <c r="C3" s="495"/>
      <c r="M3" s="409"/>
    </row>
    <row r="4" spans="1:15" s="496" customFormat="1" ht="12.75" thickBot="1">
      <c r="A4" s="501" t="s">
        <v>311</v>
      </c>
      <c r="B4" s="501" t="s">
        <v>366</v>
      </c>
      <c r="C4" s="502" t="s">
        <v>284</v>
      </c>
      <c r="D4" s="503" t="s">
        <v>251</v>
      </c>
      <c r="E4" s="504" t="s">
        <v>252</v>
      </c>
      <c r="F4" s="503" t="s">
        <v>253</v>
      </c>
      <c r="G4" s="504" t="s">
        <v>550</v>
      </c>
      <c r="H4" s="503" t="s">
        <v>551</v>
      </c>
      <c r="I4" s="504" t="s">
        <v>285</v>
      </c>
      <c r="J4" s="503" t="s">
        <v>254</v>
      </c>
      <c r="K4" s="504" t="s">
        <v>255</v>
      </c>
      <c r="L4" s="503" t="s">
        <v>256</v>
      </c>
      <c r="M4" s="504" t="s">
        <v>552</v>
      </c>
      <c r="N4" s="505" t="s">
        <v>618</v>
      </c>
    </row>
    <row r="5" spans="1:15">
      <c r="A5" s="507" t="s">
        <v>629</v>
      </c>
      <c r="B5" s="507" t="s">
        <v>549</v>
      </c>
      <c r="C5" s="508">
        <v>4775485100.3046808</v>
      </c>
      <c r="D5" s="509" t="s">
        <v>116</v>
      </c>
      <c r="E5" s="510">
        <v>1.5942755261134641E-2</v>
      </c>
      <c r="F5" s="506">
        <v>2.1836555261134646E-2</v>
      </c>
      <c r="G5" s="511">
        <v>25638082.550000001</v>
      </c>
      <c r="H5" s="511">
        <v>0</v>
      </c>
      <c r="I5" s="511">
        <v>4775485100.3046808</v>
      </c>
      <c r="J5" s="509" t="s">
        <v>116</v>
      </c>
      <c r="K5" s="510">
        <v>0</v>
      </c>
      <c r="L5" s="506">
        <v>2.423813804977577E-2</v>
      </c>
      <c r="M5" s="511">
        <v>28451825.449999999</v>
      </c>
      <c r="N5" s="511">
        <v>0</v>
      </c>
    </row>
    <row r="6" spans="1:15">
      <c r="A6" s="507" t="s">
        <v>622</v>
      </c>
      <c r="B6" s="507" t="s">
        <v>549</v>
      </c>
      <c r="C6" s="508">
        <v>525000000</v>
      </c>
      <c r="D6" s="509" t="s">
        <v>630</v>
      </c>
      <c r="E6" s="510">
        <v>0</v>
      </c>
      <c r="F6" s="506">
        <v>4.6350000000000002E-2</v>
      </c>
      <c r="G6" s="511">
        <v>0</v>
      </c>
      <c r="H6" s="511">
        <v>0</v>
      </c>
      <c r="I6" s="511">
        <v>525000000</v>
      </c>
      <c r="J6" s="509" t="s">
        <v>116</v>
      </c>
      <c r="K6" s="510">
        <v>1.3875E-2</v>
      </c>
      <c r="L6" s="506">
        <v>1.97688E-2</v>
      </c>
      <c r="M6" s="511">
        <v>2559111.7808219176</v>
      </c>
      <c r="N6" s="511">
        <v>0</v>
      </c>
    </row>
    <row r="7" spans="1:15">
      <c r="A7" s="507" t="s">
        <v>623</v>
      </c>
      <c r="B7" s="507" t="s">
        <v>549</v>
      </c>
      <c r="C7" s="508">
        <v>149211875.00175002</v>
      </c>
      <c r="D7" s="509" t="s">
        <v>537</v>
      </c>
      <c r="E7" s="510">
        <v>1.4999999999999999E-2</v>
      </c>
      <c r="F7" s="506">
        <v>2.1196E-2</v>
      </c>
      <c r="G7" s="511">
        <v>790673.72562500008</v>
      </c>
      <c r="H7" s="511">
        <v>18622581</v>
      </c>
      <c r="I7" s="511">
        <v>92505812.15235588</v>
      </c>
      <c r="J7" s="509" t="s">
        <v>116</v>
      </c>
      <c r="K7" s="510">
        <v>1.635E-2</v>
      </c>
      <c r="L7" s="506">
        <v>2.2243800000000001E-2</v>
      </c>
      <c r="M7" s="511">
        <v>507373.34523090976</v>
      </c>
      <c r="N7" s="511">
        <v>11545307.501549907</v>
      </c>
    </row>
    <row r="8" spans="1:15">
      <c r="A8" s="507" t="s">
        <v>624</v>
      </c>
      <c r="B8" s="507" t="s">
        <v>549</v>
      </c>
      <c r="C8" s="508">
        <v>149211874.99982503</v>
      </c>
      <c r="D8" s="509" t="s">
        <v>535</v>
      </c>
      <c r="E8" s="510">
        <v>1.4E-2</v>
      </c>
      <c r="F8" s="506">
        <v>1.2580000000000001E-2</v>
      </c>
      <c r="G8" s="511">
        <v>469271.34687500005</v>
      </c>
      <c r="H8" s="511">
        <v>18622581</v>
      </c>
      <c r="I8" s="511">
        <v>131530267.81234577</v>
      </c>
      <c r="J8" s="509" t="s">
        <v>116</v>
      </c>
      <c r="K8" s="510">
        <v>1.6500000000000001E-2</v>
      </c>
      <c r="L8" s="506">
        <v>2.2393800000000002E-2</v>
      </c>
      <c r="M8" s="511">
        <v>726278.42745359091</v>
      </c>
      <c r="N8" s="511">
        <v>16415805.1515</v>
      </c>
    </row>
    <row r="9" spans="1:15">
      <c r="A9" s="507" t="s">
        <v>625</v>
      </c>
      <c r="B9" s="507" t="s">
        <v>549</v>
      </c>
      <c r="C9" s="508">
        <v>250000000</v>
      </c>
      <c r="D9" s="509" t="s">
        <v>631</v>
      </c>
      <c r="E9" s="510">
        <v>0</v>
      </c>
      <c r="F9" s="506">
        <v>0</v>
      </c>
      <c r="G9" s="511">
        <v>0</v>
      </c>
      <c r="H9" s="511">
        <v>0</v>
      </c>
      <c r="I9" s="511">
        <v>161707633</v>
      </c>
      <c r="J9" s="509" t="s">
        <v>116</v>
      </c>
      <c r="K9" s="510">
        <v>1.89E-2</v>
      </c>
      <c r="L9" s="506">
        <v>2.4793800000000001E-2</v>
      </c>
      <c r="M9" s="511">
        <v>988606.03834735905</v>
      </c>
      <c r="N9" s="511">
        <v>0</v>
      </c>
    </row>
    <row r="10" spans="1:15">
      <c r="A10" s="507" t="s">
        <v>626</v>
      </c>
      <c r="B10" s="507" t="s">
        <v>549</v>
      </c>
      <c r="C10" s="508">
        <v>679000000</v>
      </c>
      <c r="D10" s="509" t="s">
        <v>537</v>
      </c>
      <c r="E10" s="510">
        <v>1.4999999999999999E-2</v>
      </c>
      <c r="F10" s="506">
        <v>2.1196E-2</v>
      </c>
      <c r="G10" s="511">
        <v>3598021.0000000005</v>
      </c>
      <c r="H10" s="511">
        <v>33957952</v>
      </c>
      <c r="I10" s="511">
        <v>426587924.86021239</v>
      </c>
      <c r="J10" s="509" t="s">
        <v>116</v>
      </c>
      <c r="K10" s="510">
        <v>1.42875E-2</v>
      </c>
      <c r="L10" s="506">
        <v>2.0181299999999999E-2</v>
      </c>
      <c r="M10" s="511">
        <v>2122791.5066255517</v>
      </c>
      <c r="N10" s="511">
        <v>21334392.16</v>
      </c>
    </row>
    <row r="11" spans="1:15" ht="12.75" thickBot="1">
      <c r="A11" s="512" t="s">
        <v>627</v>
      </c>
      <c r="B11" s="512" t="s">
        <v>549</v>
      </c>
      <c r="C11" s="513">
        <v>300000000</v>
      </c>
      <c r="D11" s="514" t="s">
        <v>537</v>
      </c>
      <c r="E11" s="515">
        <v>3.0000000000000001E-3</v>
      </c>
      <c r="F11" s="516">
        <v>9.1959999999999993E-3</v>
      </c>
      <c r="G11" s="517">
        <v>689700</v>
      </c>
      <c r="H11" s="517">
        <v>0</v>
      </c>
      <c r="I11" s="517">
        <v>203458800</v>
      </c>
      <c r="J11" s="514" t="s">
        <v>116</v>
      </c>
      <c r="K11" s="515">
        <v>2.5500000000000002E-3</v>
      </c>
      <c r="L11" s="516">
        <v>8.4438000000000013E-3</v>
      </c>
      <c r="M11" s="517">
        <v>423607.91065643838</v>
      </c>
      <c r="N11" s="517">
        <v>0</v>
      </c>
    </row>
    <row r="12" spans="1:15">
      <c r="E12" s="554"/>
      <c r="F12" s="554"/>
      <c r="G12" s="554"/>
      <c r="H12" s="554"/>
    </row>
    <row r="13" spans="1:15" s="492" customFormat="1">
      <c r="A13" s="497" t="s">
        <v>312</v>
      </c>
      <c r="B13" s="498"/>
      <c r="C13" s="498"/>
      <c r="E13" s="555"/>
      <c r="F13" s="556"/>
      <c r="G13" s="556"/>
      <c r="H13" s="554"/>
      <c r="N13" s="409"/>
      <c r="O13" s="409"/>
    </row>
    <row r="14" spans="1:15" s="492" customFormat="1" ht="12.75" thickBot="1">
      <c r="A14" s="409"/>
      <c r="B14" s="409"/>
      <c r="E14" s="554"/>
      <c r="F14" s="554"/>
      <c r="G14" s="554"/>
      <c r="H14" s="554"/>
      <c r="N14" s="409"/>
      <c r="O14" s="409"/>
    </row>
    <row r="15" spans="1:15" s="492" customFormat="1">
      <c r="A15" s="191" t="s">
        <v>311</v>
      </c>
      <c r="B15" s="192" t="s">
        <v>612</v>
      </c>
      <c r="C15" s="192" t="s">
        <v>613</v>
      </c>
      <c r="E15" s="554"/>
      <c r="F15" s="554"/>
      <c r="G15" s="554"/>
      <c r="H15" s="554"/>
      <c r="N15" s="409"/>
      <c r="O15" s="409"/>
    </row>
    <row r="16" spans="1:15" s="492" customFormat="1" ht="12.75" thickBot="1">
      <c r="A16" s="221"/>
      <c r="B16" s="222"/>
      <c r="C16" s="499"/>
      <c r="N16" s="409"/>
      <c r="O16" s="409"/>
    </row>
    <row r="17" spans="1:15" s="492" customFormat="1" ht="12.75">
      <c r="A17" s="238" t="s">
        <v>647</v>
      </c>
      <c r="N17" s="409"/>
      <c r="O17" s="409"/>
    </row>
  </sheetData>
  <pageMargins left="0" right="0" top="0.74803149606299213" bottom="0.74803149606299213" header="0.31496062992125984" footer="0.31496062992125984"/>
  <pageSetup paperSize="8" scale="67" orientation="landscape" r:id="rId1"/>
  <headerFooter>
    <oddHeader>&amp;CFosse Master Trust Investors' Report - April 2016</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65"/>
  <sheetViews>
    <sheetView showRuler="0" view="pageLayout" zoomScaleNormal="100" zoomScaleSheetLayoutView="130" workbookViewId="0"/>
  </sheetViews>
  <sheetFormatPr defaultColWidth="9.140625" defaultRowHeight="12"/>
  <cols>
    <col min="1" max="1" width="6.42578125" style="36" customWidth="1"/>
    <col min="2" max="2" width="120.85546875" style="36" customWidth="1"/>
    <col min="3" max="3" width="9.42578125" style="36" customWidth="1"/>
    <col min="4" max="16384" width="9.140625" style="36"/>
  </cols>
  <sheetData>
    <row r="2" spans="1:3" ht="12.75" thickBot="1"/>
    <row r="3" spans="1:3" ht="12.75" thickBot="1">
      <c r="A3" s="27"/>
      <c r="B3" s="155" t="s">
        <v>136</v>
      </c>
      <c r="C3" s="156"/>
    </row>
    <row r="4" spans="1:3">
      <c r="A4" s="27"/>
      <c r="B4" s="152" t="s">
        <v>137</v>
      </c>
      <c r="C4" s="157"/>
    </row>
    <row r="5" spans="1:3">
      <c r="A5" s="27"/>
      <c r="B5" s="158" t="s">
        <v>483</v>
      </c>
      <c r="C5" s="157" t="s">
        <v>11</v>
      </c>
    </row>
    <row r="6" spans="1:3">
      <c r="A6" s="27"/>
      <c r="B6" s="158"/>
      <c r="C6" s="157"/>
    </row>
    <row r="7" spans="1:3">
      <c r="A7" s="27"/>
      <c r="B7" s="153" t="s">
        <v>146</v>
      </c>
      <c r="C7" s="157"/>
    </row>
    <row r="8" spans="1:3">
      <c r="A8" s="27"/>
      <c r="B8" s="158" t="s">
        <v>484</v>
      </c>
      <c r="C8" s="157" t="s">
        <v>11</v>
      </c>
    </row>
    <row r="9" spans="1:3">
      <c r="A9" s="27"/>
      <c r="B9" s="158" t="s">
        <v>485</v>
      </c>
      <c r="C9" s="157" t="s">
        <v>11</v>
      </c>
    </row>
    <row r="10" spans="1:3">
      <c r="A10" s="27"/>
      <c r="B10" s="158" t="s">
        <v>210</v>
      </c>
      <c r="C10" s="157" t="s">
        <v>11</v>
      </c>
    </row>
    <row r="11" spans="1:3">
      <c r="A11" s="27"/>
      <c r="B11" s="158" t="s">
        <v>486</v>
      </c>
      <c r="C11" s="157"/>
    </row>
    <row r="12" spans="1:3">
      <c r="A12" s="27"/>
      <c r="B12" s="158" t="s">
        <v>143</v>
      </c>
      <c r="C12" s="157" t="s">
        <v>11</v>
      </c>
    </row>
    <row r="13" spans="1:3">
      <c r="A13" s="27"/>
      <c r="B13" s="153" t="s">
        <v>181</v>
      </c>
      <c r="C13" s="157"/>
    </row>
    <row r="14" spans="1:3">
      <c r="A14" s="27"/>
      <c r="B14" s="158" t="s">
        <v>487</v>
      </c>
      <c r="C14" s="157"/>
    </row>
    <row r="15" spans="1:3">
      <c r="A15" s="27"/>
      <c r="B15" s="159" t="s">
        <v>488</v>
      </c>
      <c r="C15" s="157"/>
    </row>
    <row r="16" spans="1:3">
      <c r="A16" s="27"/>
      <c r="B16" s="158"/>
      <c r="C16" s="157"/>
    </row>
    <row r="17" spans="1:3">
      <c r="A17" s="27"/>
      <c r="B17" s="158"/>
      <c r="C17" s="157"/>
    </row>
    <row r="18" spans="1:3" ht="12.75" thickBot="1">
      <c r="A18" s="27"/>
      <c r="B18" s="160" t="s">
        <v>489</v>
      </c>
      <c r="C18" s="161"/>
    </row>
    <row r="19" spans="1:3">
      <c r="A19" s="27"/>
      <c r="B19" s="27"/>
      <c r="C19" s="162"/>
    </row>
    <row r="20" spans="1:3">
      <c r="A20" s="35"/>
      <c r="B20" s="30"/>
      <c r="C20" s="163"/>
    </row>
    <row r="21" spans="1:3">
      <c r="A21" s="27"/>
      <c r="B21" s="143" t="s">
        <v>193</v>
      </c>
      <c r="C21" s="164"/>
    </row>
    <row r="22" spans="1:3">
      <c r="A22" s="165">
        <v>1</v>
      </c>
      <c r="B22" s="89" t="s">
        <v>167</v>
      </c>
      <c r="C22" s="27"/>
    </row>
    <row r="23" spans="1:3">
      <c r="A23" s="35"/>
      <c r="B23" s="166" t="s">
        <v>490</v>
      </c>
      <c r="C23" s="27"/>
    </row>
    <row r="24" spans="1:3">
      <c r="A24" s="167">
        <v>2</v>
      </c>
      <c r="B24" s="89" t="s">
        <v>174</v>
      </c>
      <c r="C24" s="27"/>
    </row>
    <row r="25" spans="1:3">
      <c r="A25" s="168"/>
      <c r="B25" s="166" t="s">
        <v>491</v>
      </c>
      <c r="C25" s="27"/>
    </row>
    <row r="26" spans="1:3">
      <c r="A26" s="165">
        <v>3</v>
      </c>
      <c r="B26" s="89" t="s">
        <v>492</v>
      </c>
      <c r="C26" s="27"/>
    </row>
    <row r="27" spans="1:3">
      <c r="A27" s="168"/>
      <c r="B27" s="166" t="s">
        <v>493</v>
      </c>
      <c r="C27" s="27"/>
    </row>
    <row r="28" spans="1:3">
      <c r="A28" s="165">
        <v>4</v>
      </c>
      <c r="B28" s="89" t="s">
        <v>168</v>
      </c>
      <c r="C28" s="27"/>
    </row>
    <row r="29" spans="1:3">
      <c r="A29" s="35"/>
      <c r="B29" s="166" t="s">
        <v>494</v>
      </c>
      <c r="C29" s="27"/>
    </row>
    <row r="30" spans="1:3" ht="24">
      <c r="A30" s="168"/>
      <c r="B30" s="166" t="s">
        <v>495</v>
      </c>
      <c r="C30" s="27"/>
    </row>
    <row r="31" spans="1:3">
      <c r="A31" s="165">
        <v>5</v>
      </c>
      <c r="B31" s="89" t="s">
        <v>169</v>
      </c>
      <c r="C31" s="27"/>
    </row>
    <row r="32" spans="1:3">
      <c r="A32" s="35"/>
      <c r="B32" s="189" t="s">
        <v>496</v>
      </c>
      <c r="C32" s="27"/>
    </row>
    <row r="33" spans="1:3">
      <c r="A33" s="165">
        <v>6</v>
      </c>
      <c r="B33" s="169" t="s">
        <v>1</v>
      </c>
      <c r="C33" s="27"/>
    </row>
    <row r="34" spans="1:3">
      <c r="A34" s="165"/>
      <c r="B34" s="166" t="s">
        <v>497</v>
      </c>
      <c r="C34" s="27"/>
    </row>
    <row r="35" spans="1:3">
      <c r="A35" s="165"/>
      <c r="B35" s="166" t="s">
        <v>498</v>
      </c>
      <c r="C35" s="27"/>
    </row>
    <row r="36" spans="1:3">
      <c r="A36" s="165">
        <v>7</v>
      </c>
      <c r="B36" s="169" t="s">
        <v>178</v>
      </c>
      <c r="C36" s="27"/>
    </row>
    <row r="37" spans="1:3" ht="24">
      <c r="A37" s="165"/>
      <c r="B37" s="166" t="s">
        <v>499</v>
      </c>
      <c r="C37" s="27"/>
    </row>
    <row r="38" spans="1:3">
      <c r="A38" s="165">
        <v>8</v>
      </c>
      <c r="B38" s="169" t="s">
        <v>500</v>
      </c>
      <c r="C38" s="27"/>
    </row>
    <row r="39" spans="1:3" ht="36">
      <c r="A39" s="35"/>
      <c r="B39" s="166" t="s">
        <v>501</v>
      </c>
      <c r="C39" s="27"/>
    </row>
    <row r="40" spans="1:3">
      <c r="A40" s="165">
        <v>9</v>
      </c>
      <c r="B40" s="169" t="s">
        <v>300</v>
      </c>
    </row>
    <row r="41" spans="1:3" ht="14.25" customHeight="1">
      <c r="A41" s="165"/>
      <c r="B41" s="166" t="s">
        <v>502</v>
      </c>
    </row>
    <row r="42" spans="1:3">
      <c r="A42" s="165">
        <v>10</v>
      </c>
      <c r="B42" s="170" t="s">
        <v>332</v>
      </c>
    </row>
    <row r="43" spans="1:3">
      <c r="A43" s="193"/>
      <c r="B43" s="185" t="s">
        <v>503</v>
      </c>
    </row>
    <row r="44" spans="1:3">
      <c r="A44" s="165">
        <v>11</v>
      </c>
      <c r="B44" s="170" t="s">
        <v>333</v>
      </c>
    </row>
    <row r="45" spans="1:3">
      <c r="A45" s="193"/>
      <c r="B45" s="185" t="s">
        <v>504</v>
      </c>
    </row>
    <row r="46" spans="1:3">
      <c r="A46" s="165">
        <v>12</v>
      </c>
      <c r="B46" s="170" t="s">
        <v>216</v>
      </c>
    </row>
    <row r="47" spans="1:3">
      <c r="A47" s="193"/>
      <c r="B47" s="185" t="s">
        <v>505</v>
      </c>
    </row>
    <row r="48" spans="1:3">
      <c r="A48" s="165">
        <v>13</v>
      </c>
      <c r="B48" s="170" t="s">
        <v>506</v>
      </c>
    </row>
    <row r="49" spans="1:2" s="548" customFormat="1" ht="23.45" customHeight="1">
      <c r="A49" s="546"/>
      <c r="B49" s="547" t="s">
        <v>620</v>
      </c>
    </row>
    <row r="50" spans="1:2" s="543" customFormat="1">
      <c r="A50" s="418"/>
      <c r="B50" s="542" t="s">
        <v>507</v>
      </c>
    </row>
    <row r="51" spans="1:2" s="543" customFormat="1" ht="24">
      <c r="B51" s="544" t="s">
        <v>633</v>
      </c>
    </row>
    <row r="52" spans="1:2" s="543" customFormat="1">
      <c r="B52" s="544"/>
    </row>
    <row r="53" spans="1:2" s="543" customFormat="1">
      <c r="A53" s="418">
        <v>16</v>
      </c>
      <c r="B53" s="542" t="s">
        <v>634</v>
      </c>
    </row>
    <row r="54" spans="1:2" s="543" customFormat="1" ht="24">
      <c r="B54" s="544" t="s">
        <v>635</v>
      </c>
    </row>
    <row r="55" spans="1:2" s="543" customFormat="1">
      <c r="A55" s="418">
        <v>17</v>
      </c>
      <c r="B55" s="542" t="s">
        <v>636</v>
      </c>
    </row>
    <row r="56" spans="1:2" s="543" customFormat="1" ht="24">
      <c r="B56" s="544" t="s">
        <v>637</v>
      </c>
    </row>
    <row r="57" spans="1:2" s="543" customFormat="1">
      <c r="A57" s="418">
        <v>18</v>
      </c>
      <c r="B57" s="542" t="s">
        <v>638</v>
      </c>
    </row>
    <row r="58" spans="1:2" s="543" customFormat="1" ht="24">
      <c r="B58" s="544" t="s">
        <v>639</v>
      </c>
    </row>
    <row r="59" spans="1:2" s="543" customFormat="1">
      <c r="B59" s="544"/>
    </row>
    <row r="60" spans="1:2" s="543" customFormat="1">
      <c r="A60" s="418" t="s">
        <v>193</v>
      </c>
      <c r="B60" s="545" t="s">
        <v>640</v>
      </c>
    </row>
    <row r="61" spans="1:2" s="543" customFormat="1" ht="64.150000000000006" customHeight="1">
      <c r="B61" s="544" t="s">
        <v>641</v>
      </c>
    </row>
    <row r="62" spans="1:2">
      <c r="A62" s="193"/>
      <c r="B62" s="170" t="s">
        <v>632</v>
      </c>
    </row>
    <row r="63" spans="1:2">
      <c r="A63" s="193"/>
      <c r="B63" s="185" t="s">
        <v>648</v>
      </c>
    </row>
    <row r="65" spans="2:2">
      <c r="B65" s="170" t="s">
        <v>507</v>
      </c>
    </row>
  </sheetData>
  <pageMargins left="0" right="0" top="0.74803149606299213" bottom="0.74803149606299213" header="0.31496062992125984" footer="0.31496062992125984"/>
  <pageSetup paperSize="8" scale="75" orientation="landscape" r:id="rId1"/>
  <headerFooter>
    <oddHeader>&amp;CFosse Master Trust Investors' Report - April 2016</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3"/>
  <sheetViews>
    <sheetView workbookViewId="0">
      <selection activeCell="J32" sqref="J32"/>
    </sheetView>
  </sheetViews>
  <sheetFormatPr defaultRowHeight="12.75"/>
  <cols>
    <col min="1" max="1" width="13.42578125" bestFit="1" customWidth="1"/>
    <col min="2" max="2" width="12.7109375" bestFit="1" customWidth="1"/>
    <col min="3" max="3" width="30.7109375" bestFit="1" customWidth="1"/>
    <col min="4" max="5" width="10.140625" bestFit="1" customWidth="1"/>
    <col min="6" max="6" width="4.7109375" customWidth="1"/>
    <col min="7" max="7" width="14.42578125" bestFit="1" customWidth="1"/>
    <col min="8" max="8" width="12.5703125" bestFit="1" customWidth="1"/>
    <col min="9" max="10" width="10.140625" bestFit="1" customWidth="1"/>
    <col min="11" max="11" width="2.7109375" customWidth="1"/>
    <col min="12" max="12" width="14.42578125" bestFit="1" customWidth="1"/>
    <col min="13" max="13" width="12.5703125" style="265" bestFit="1" customWidth="1"/>
    <col min="14" max="14" width="10.140625" style="265" bestFit="1" customWidth="1"/>
    <col min="15" max="15" width="3.85546875" customWidth="1"/>
  </cols>
  <sheetData>
    <row r="1" spans="1:15">
      <c r="A1" s="190" t="s">
        <v>382</v>
      </c>
      <c r="B1" s="277">
        <f>'Page 1'!E15</f>
        <v>42490</v>
      </c>
    </row>
    <row r="2" spans="1:15" ht="13.5" thickBot="1">
      <c r="F2" s="268"/>
    </row>
    <row r="3" spans="1:15">
      <c r="B3" s="242" t="s">
        <v>376</v>
      </c>
      <c r="C3" s="243"/>
      <c r="F3" s="595" t="s">
        <v>388</v>
      </c>
      <c r="G3" s="596"/>
      <c r="H3" s="596"/>
      <c r="I3" s="596"/>
      <c r="J3" s="596"/>
      <c r="K3" s="596"/>
      <c r="L3" s="596"/>
      <c r="M3" s="596"/>
      <c r="N3" s="596"/>
      <c r="O3" s="597"/>
    </row>
    <row r="4" spans="1:15">
      <c r="B4" s="244" t="s">
        <v>377</v>
      </c>
      <c r="C4" s="246">
        <f>VLOOKUP(B1,M22:N35,2)</f>
        <v>42478</v>
      </c>
      <c r="F4" s="598"/>
      <c r="G4" s="599"/>
      <c r="H4" s="599"/>
      <c r="I4" s="599"/>
      <c r="J4" s="599"/>
      <c r="K4" s="599"/>
      <c r="L4" s="599"/>
      <c r="M4" s="599"/>
      <c r="N4" s="599"/>
      <c r="O4" s="600"/>
    </row>
    <row r="5" spans="1:15" ht="13.5" thickBot="1">
      <c r="B5" s="244" t="s">
        <v>375</v>
      </c>
      <c r="C5" s="246">
        <f ca="1">OFFSET(J23,MATCH(C4,J23:J27,0),0)</f>
        <v>42569</v>
      </c>
      <c r="F5" s="269"/>
      <c r="G5" s="265"/>
      <c r="H5" s="265"/>
      <c r="I5" s="265"/>
      <c r="J5" s="265"/>
      <c r="K5" s="265"/>
      <c r="L5" s="265"/>
      <c r="O5" s="270"/>
    </row>
    <row r="6" spans="1:15" ht="13.5" thickBot="1">
      <c r="B6" s="244"/>
      <c r="C6" s="247"/>
      <c r="F6" s="269"/>
      <c r="G6" s="251" t="s">
        <v>379</v>
      </c>
      <c r="H6" s="592" t="s">
        <v>385</v>
      </c>
      <c r="I6" s="594"/>
      <c r="J6" s="593"/>
      <c r="K6" s="265"/>
      <c r="L6" s="278"/>
      <c r="M6" s="278"/>
      <c r="N6" s="278"/>
      <c r="O6" s="270"/>
    </row>
    <row r="7" spans="1:15">
      <c r="B7" s="244"/>
      <c r="C7" s="247"/>
      <c r="F7" s="269"/>
      <c r="G7" s="252">
        <v>1</v>
      </c>
      <c r="H7" s="261">
        <f t="shared" ref="H7:H19" si="0">DATE(YEAR($B$1),$G7+1,DAY(0))</f>
        <v>42400</v>
      </c>
      <c r="I7" s="255">
        <f>DATE(YEAR(H7),MONTH(H7),DAY(18))</f>
        <v>42387</v>
      </c>
      <c r="J7" s="256">
        <f>IF(WEEKDAY(I7,2)=6,DATE(YEAR(I7),MONTH(I7),DAY(I7)+2),IF(WEEKDAY(I7,2)=7,DATE(YEAR(I7),MONTH(I7),DAY(I7)+1),DATE(YEAR(I7),MONTH(I7),DAY(I7))))</f>
        <v>42387</v>
      </c>
      <c r="K7" s="265"/>
      <c r="L7" s="278"/>
      <c r="M7" s="278"/>
      <c r="N7" s="278"/>
      <c r="O7" s="270"/>
    </row>
    <row r="8" spans="1:15">
      <c r="B8" s="244" t="s">
        <v>374</v>
      </c>
      <c r="C8" s="247" t="str">
        <f>IF(C4="","",DAY(C4)&amp;LOOKUP(DAY(C4),{1,2,3,4,21,22,23,24,31;"st","nd","rd","th","st","nd","rd","th","st"})&amp;TEXT(C4," mmmmmmm yyyy"))</f>
        <v>18th April 2016</v>
      </c>
      <c r="F8" s="269"/>
      <c r="G8" s="253">
        <f>G7+1</f>
        <v>2</v>
      </c>
      <c r="H8" s="266">
        <f t="shared" si="0"/>
        <v>42429</v>
      </c>
      <c r="I8" s="257">
        <f t="shared" ref="I8:I19" si="1">DATE(YEAR(H8),MONTH(H8),DAY(18))</f>
        <v>42418</v>
      </c>
      <c r="J8" s="258">
        <f t="shared" ref="J8:J19" si="2">IF(WEEKDAY(I8,2)=6,DATE(YEAR(I8),MONTH(I8),DAY(I8)+2),IF(WEEKDAY(I8,2)=7,DATE(YEAR(I8),MONTH(I8),DAY(I8)+1),DATE(YEAR(I8),MONTH(I8),DAY(I8))))</f>
        <v>42418</v>
      </c>
      <c r="K8" s="265"/>
      <c r="L8" s="278"/>
      <c r="M8" s="278"/>
      <c r="N8" s="278"/>
      <c r="O8" s="270"/>
    </row>
    <row r="9" spans="1:15">
      <c r="B9" s="244" t="s">
        <v>375</v>
      </c>
      <c r="C9" s="247" t="str">
        <f ca="1">IF(C5="","",DAY(C5)&amp;LOOKUP(DAY(C5),{1,2,3,4,21,22,23,24,31;"st","nd","rd","th","st","nd","rd","th","st"})&amp;TEXT(C5," mmmmmmm yyyy"))</f>
        <v>18th July 2016</v>
      </c>
      <c r="F9" s="269"/>
      <c r="G9" s="253">
        <f t="shared" ref="G9:G19" si="3">G8+1</f>
        <v>3</v>
      </c>
      <c r="H9" s="266">
        <f t="shared" si="0"/>
        <v>42460</v>
      </c>
      <c r="I9" s="257">
        <f t="shared" si="1"/>
        <v>42447</v>
      </c>
      <c r="J9" s="258">
        <f t="shared" si="2"/>
        <v>42447</v>
      </c>
      <c r="K9" s="265"/>
      <c r="L9" s="278"/>
      <c r="M9" s="278"/>
      <c r="N9" s="278"/>
      <c r="O9" s="270"/>
    </row>
    <row r="10" spans="1:15">
      <c r="B10" s="244"/>
      <c r="C10" s="247"/>
      <c r="F10" s="269"/>
      <c r="G10" s="253">
        <f t="shared" si="3"/>
        <v>4</v>
      </c>
      <c r="H10" s="266">
        <f t="shared" si="0"/>
        <v>42490</v>
      </c>
      <c r="I10" s="257">
        <f t="shared" si="1"/>
        <v>42478</v>
      </c>
      <c r="J10" s="258">
        <f t="shared" si="2"/>
        <v>42478</v>
      </c>
      <c r="K10" s="265"/>
      <c r="L10" s="278"/>
      <c r="M10" s="278"/>
      <c r="N10" s="278"/>
      <c r="O10" s="270"/>
    </row>
    <row r="11" spans="1:15" ht="13.5" thickBot="1">
      <c r="B11" s="245" t="s">
        <v>373</v>
      </c>
      <c r="C11" s="248" t="str">
        <f ca="1">C8&amp;" - "&amp;C9</f>
        <v>18th April 2016 - 18th July 2016</v>
      </c>
      <c r="F11" s="269"/>
      <c r="G11" s="253">
        <f t="shared" si="3"/>
        <v>5</v>
      </c>
      <c r="H11" s="266">
        <f t="shared" si="0"/>
        <v>42521</v>
      </c>
      <c r="I11" s="257">
        <f t="shared" si="1"/>
        <v>42508</v>
      </c>
      <c r="J11" s="258">
        <f t="shared" si="2"/>
        <v>42508</v>
      </c>
      <c r="K11" s="265"/>
      <c r="L11" s="278"/>
      <c r="M11" s="278"/>
      <c r="N11" s="278"/>
      <c r="O11" s="270"/>
    </row>
    <row r="12" spans="1:15">
      <c r="F12" s="269"/>
      <c r="G12" s="253">
        <f t="shared" si="3"/>
        <v>6</v>
      </c>
      <c r="H12" s="266">
        <f t="shared" si="0"/>
        <v>42551</v>
      </c>
      <c r="I12" s="257">
        <f t="shared" si="1"/>
        <v>42539</v>
      </c>
      <c r="J12" s="258">
        <f t="shared" si="2"/>
        <v>42541</v>
      </c>
      <c r="K12" s="265"/>
      <c r="L12" s="278"/>
      <c r="M12" s="278"/>
      <c r="N12" s="278"/>
      <c r="O12" s="270"/>
    </row>
    <row r="13" spans="1:15">
      <c r="B13" s="190"/>
      <c r="F13" s="269"/>
      <c r="G13" s="253">
        <f t="shared" si="3"/>
        <v>7</v>
      </c>
      <c r="H13" s="266">
        <f t="shared" si="0"/>
        <v>42582</v>
      </c>
      <c r="I13" s="257">
        <f t="shared" si="1"/>
        <v>42569</v>
      </c>
      <c r="J13" s="258">
        <f t="shared" si="2"/>
        <v>42569</v>
      </c>
      <c r="K13" s="265"/>
      <c r="L13" s="278"/>
      <c r="M13" s="278"/>
      <c r="N13" s="278"/>
      <c r="O13" s="270"/>
    </row>
    <row r="14" spans="1:15">
      <c r="F14" s="269"/>
      <c r="G14" s="253">
        <f t="shared" si="3"/>
        <v>8</v>
      </c>
      <c r="H14" s="266">
        <f t="shared" si="0"/>
        <v>42613</v>
      </c>
      <c r="I14" s="257">
        <f t="shared" si="1"/>
        <v>42600</v>
      </c>
      <c r="J14" s="258">
        <f t="shared" si="2"/>
        <v>42600</v>
      </c>
      <c r="K14" s="265"/>
      <c r="L14" s="278"/>
      <c r="M14" s="278"/>
      <c r="N14" s="278"/>
      <c r="O14" s="270"/>
    </row>
    <row r="15" spans="1:15">
      <c r="B15" t="s">
        <v>379</v>
      </c>
      <c r="C15" s="249">
        <f>VLOOKUP($B$1,$H$6:J19,3,FALSE)</f>
        <v>42478</v>
      </c>
      <c r="D15" s="249">
        <f>VLOOKUP(DATE(YEAR($B$1),MONTH($B$1)+2,DAY(0)),$H$6:J19,3,FALSE)</f>
        <v>42508</v>
      </c>
      <c r="E15" s="249"/>
      <c r="F15" s="269"/>
      <c r="G15" s="253">
        <f t="shared" si="3"/>
        <v>9</v>
      </c>
      <c r="H15" s="266">
        <f t="shared" si="0"/>
        <v>42643</v>
      </c>
      <c r="I15" s="257">
        <f t="shared" si="1"/>
        <v>42631</v>
      </c>
      <c r="J15" s="258">
        <f t="shared" si="2"/>
        <v>42632</v>
      </c>
      <c r="K15" s="265"/>
      <c r="L15" s="278"/>
      <c r="M15" s="278"/>
      <c r="N15" s="278"/>
      <c r="O15" s="270"/>
    </row>
    <row r="16" spans="1:15">
      <c r="B16" t="s">
        <v>380</v>
      </c>
      <c r="C16" s="249">
        <f>VLOOKUP($B$1,$M$22:$N$35,2,FALSE)</f>
        <v>42478</v>
      </c>
      <c r="D16" s="249">
        <f ca="1">OFFSET($J$23,MATCH($C$16,$J$23:J27,0),0)</f>
        <v>42569</v>
      </c>
      <c r="F16" s="269"/>
      <c r="G16" s="253">
        <f t="shared" si="3"/>
        <v>10</v>
      </c>
      <c r="H16" s="266">
        <f t="shared" si="0"/>
        <v>42674</v>
      </c>
      <c r="I16" s="257">
        <f t="shared" si="1"/>
        <v>42661</v>
      </c>
      <c r="J16" s="258">
        <f t="shared" si="2"/>
        <v>42661</v>
      </c>
      <c r="K16" s="265"/>
      <c r="L16" s="278"/>
      <c r="M16" s="278"/>
      <c r="N16" s="278"/>
      <c r="O16" s="270"/>
    </row>
    <row r="17" spans="2:15">
      <c r="B17" t="s">
        <v>381</v>
      </c>
      <c r="C17" s="249">
        <f>VLOOKUP($B$1,$M$38:$N$51,2,FALSE)</f>
        <v>42387</v>
      </c>
      <c r="D17" s="249">
        <f ca="1">OFFSET($J$39,MATCH($C$17,$J$39:J41,0),0)</f>
        <v>42569</v>
      </c>
      <c r="F17" s="269"/>
      <c r="G17" s="253">
        <f t="shared" si="3"/>
        <v>11</v>
      </c>
      <c r="H17" s="266">
        <f t="shared" si="0"/>
        <v>42704</v>
      </c>
      <c r="I17" s="257">
        <f t="shared" si="1"/>
        <v>42692</v>
      </c>
      <c r="J17" s="258">
        <f t="shared" si="2"/>
        <v>42692</v>
      </c>
      <c r="K17" s="265"/>
      <c r="L17" s="278"/>
      <c r="M17" s="278"/>
      <c r="N17" s="278"/>
      <c r="O17" s="270"/>
    </row>
    <row r="18" spans="2:15">
      <c r="F18" s="269"/>
      <c r="G18" s="253">
        <f t="shared" si="3"/>
        <v>12</v>
      </c>
      <c r="H18" s="266">
        <f t="shared" si="0"/>
        <v>42735</v>
      </c>
      <c r="I18" s="257">
        <f t="shared" si="1"/>
        <v>42722</v>
      </c>
      <c r="J18" s="258">
        <f t="shared" si="2"/>
        <v>42723</v>
      </c>
      <c r="K18" s="265"/>
      <c r="L18" s="278"/>
      <c r="M18" s="278"/>
      <c r="N18" s="278"/>
      <c r="O18" s="270"/>
    </row>
    <row r="19" spans="2:15" ht="13.5" thickBot="1">
      <c r="C19" s="249"/>
      <c r="F19" s="269"/>
      <c r="G19" s="254">
        <f t="shared" si="3"/>
        <v>13</v>
      </c>
      <c r="H19" s="267">
        <f t="shared" si="0"/>
        <v>42766</v>
      </c>
      <c r="I19" s="259">
        <f t="shared" si="1"/>
        <v>42753</v>
      </c>
      <c r="J19" s="260">
        <f t="shared" si="2"/>
        <v>42753</v>
      </c>
      <c r="K19" s="265"/>
      <c r="L19" s="278"/>
      <c r="M19" s="278"/>
      <c r="N19" s="278"/>
      <c r="O19" s="270"/>
    </row>
    <row r="20" spans="2:15">
      <c r="C20" s="249"/>
      <c r="F20" s="269"/>
      <c r="G20" s="268"/>
      <c r="H20" s="268"/>
      <c r="I20" s="268"/>
      <c r="J20" s="268"/>
      <c r="K20" s="268"/>
      <c r="L20" s="268"/>
      <c r="M20" s="268"/>
      <c r="N20" s="268"/>
      <c r="O20" s="270"/>
    </row>
    <row r="21" spans="2:15" ht="13.5" thickBot="1">
      <c r="F21" s="269"/>
      <c r="G21" s="265"/>
      <c r="H21" s="265"/>
      <c r="I21" s="265"/>
      <c r="J21" s="265"/>
      <c r="K21" s="265"/>
      <c r="L21" s="265"/>
      <c r="O21" s="270"/>
    </row>
    <row r="22" spans="2:15" ht="13.5" thickBot="1">
      <c r="F22" s="269"/>
      <c r="G22" s="251" t="s">
        <v>380</v>
      </c>
      <c r="H22" s="592" t="s">
        <v>386</v>
      </c>
      <c r="I22" s="594"/>
      <c r="J22" s="593"/>
      <c r="K22" s="265"/>
      <c r="L22" s="251" t="s">
        <v>380</v>
      </c>
      <c r="M22" s="592" t="s">
        <v>386</v>
      </c>
      <c r="N22" s="593"/>
      <c r="O22" s="270"/>
    </row>
    <row r="23" spans="2:15">
      <c r="F23" s="269"/>
      <c r="G23" s="252">
        <v>1</v>
      </c>
      <c r="H23" s="261">
        <f>DATEVALUE("31/01/"&amp;YEAR($B$1))</f>
        <v>42400</v>
      </c>
      <c r="I23" s="255">
        <f>DATE(YEAR(H23),MONTH(H23),DAY(18))</f>
        <v>42387</v>
      </c>
      <c r="J23" s="256">
        <f>IF(WEEKDAY(I23,2)=6,DATE(YEAR(I23),MONTH(I23),DAY(I23)+2),IF(WEEKDAY(I23,2)=7,DATE(YEAR(I23),MONTH(I23),DAY(I23)+1),DATE(YEAR(I23),MONTH(I23),DAY(I23))))</f>
        <v>42387</v>
      </c>
      <c r="K23" s="265"/>
      <c r="L23" s="252">
        <v>1</v>
      </c>
      <c r="M23" s="262">
        <f t="shared" ref="M23:M35" si="4">DATE(YEAR($B$1),$L23+1,DAY(0))</f>
        <v>42400</v>
      </c>
      <c r="N23" s="256">
        <f>$J$23</f>
        <v>42387</v>
      </c>
      <c r="O23" s="270"/>
    </row>
    <row r="24" spans="2:15">
      <c r="F24" s="269"/>
      <c r="G24" s="253">
        <v>2</v>
      </c>
      <c r="H24" s="266">
        <f>DATEVALUE("30/04/"&amp;YEAR($B$1))</f>
        <v>42490</v>
      </c>
      <c r="I24" s="257">
        <f>DATE(YEAR(H24),MONTH(H24),DAY(18))</f>
        <v>42478</v>
      </c>
      <c r="J24" s="258">
        <f>IF(WEEKDAY(I24,2)=6,DATE(YEAR(I24),MONTH(I24),DAY(I24)+2),IF(WEEKDAY(I24,2)=7,DATE(YEAR(I24),MONTH(I24),DAY(I24)+1),DATE(YEAR(I24),MONTH(I24),DAY(I24))))</f>
        <v>42478</v>
      </c>
      <c r="K24" s="265"/>
      <c r="L24" s="253">
        <f>L23+1</f>
        <v>2</v>
      </c>
      <c r="M24" s="263">
        <f t="shared" si="4"/>
        <v>42429</v>
      </c>
      <c r="N24" s="258">
        <f>$J$23</f>
        <v>42387</v>
      </c>
      <c r="O24" s="270"/>
    </row>
    <row r="25" spans="2:15">
      <c r="F25" s="269"/>
      <c r="G25" s="253">
        <v>3</v>
      </c>
      <c r="H25" s="266">
        <f>DATEVALUE("31/07/"&amp;YEAR($B$1))</f>
        <v>42582</v>
      </c>
      <c r="I25" s="257">
        <f>DATE(YEAR(H25),MONTH(H25),DAY(18))</f>
        <v>42569</v>
      </c>
      <c r="J25" s="258">
        <f>IF(WEEKDAY(I25,2)=6,DATE(YEAR(I25),MONTH(I25),DAY(I25)+2),IF(WEEKDAY(I25,2)=7,DATE(YEAR(I25),MONTH(I25),DAY(I25)+1),DATE(YEAR(I25),MONTH(I25),DAY(I25))))</f>
        <v>42569</v>
      </c>
      <c r="K25" s="265"/>
      <c r="L25" s="253">
        <f t="shared" ref="L25:L34" si="5">L24+1</f>
        <v>3</v>
      </c>
      <c r="M25" s="263">
        <f t="shared" si="4"/>
        <v>42460</v>
      </c>
      <c r="N25" s="258">
        <f>$J$23</f>
        <v>42387</v>
      </c>
      <c r="O25" s="270"/>
    </row>
    <row r="26" spans="2:15">
      <c r="F26" s="269"/>
      <c r="G26" s="253">
        <v>4</v>
      </c>
      <c r="H26" s="266">
        <f>DATEVALUE("31/10/"&amp;YEAR($B$1))</f>
        <v>42674</v>
      </c>
      <c r="I26" s="257">
        <f>DATE(YEAR(H26),MONTH(H26),DAY(18))</f>
        <v>42661</v>
      </c>
      <c r="J26" s="258">
        <f>IF(WEEKDAY(I26,2)=6,DATE(YEAR(I26),MONTH(I26),DAY(I26)+2),IF(WEEKDAY(I26,2)=7,DATE(YEAR(I26),MONTH(I26),DAY(I26)+1),DATE(YEAR(I26),MONTH(I26),DAY(I26))))</f>
        <v>42661</v>
      </c>
      <c r="K26" s="265"/>
      <c r="L26" s="253">
        <f t="shared" si="5"/>
        <v>4</v>
      </c>
      <c r="M26" s="263">
        <f t="shared" si="4"/>
        <v>42490</v>
      </c>
      <c r="N26" s="258">
        <f>$J$24</f>
        <v>42478</v>
      </c>
      <c r="O26" s="271"/>
    </row>
    <row r="27" spans="2:15" ht="13.5" thickBot="1">
      <c r="F27" s="269"/>
      <c r="G27" s="254">
        <v>5</v>
      </c>
      <c r="H27" s="267">
        <f>DATEVALUE("31/01/"&amp;YEAR($B$1)+1)</f>
        <v>42766</v>
      </c>
      <c r="I27" s="259">
        <f>DATE(YEAR(H27),MONTH(H27),DAY(18))</f>
        <v>42753</v>
      </c>
      <c r="J27" s="260">
        <f>IF(WEEKDAY(I27,2)=6,DATE(YEAR(I27),MONTH(I27),DAY(I27)+2),IF(WEEKDAY(I27,2)=7,DATE(YEAR(I27),MONTH(I27),DAY(I27)+1),DATE(YEAR(I27),MONTH(I27),DAY(I27))))</f>
        <v>42753</v>
      </c>
      <c r="K27" s="265"/>
      <c r="L27" s="253">
        <f t="shared" si="5"/>
        <v>5</v>
      </c>
      <c r="M27" s="263">
        <f t="shared" si="4"/>
        <v>42521</v>
      </c>
      <c r="N27" s="258">
        <f>$J$24</f>
        <v>42478</v>
      </c>
      <c r="O27" s="270"/>
    </row>
    <row r="28" spans="2:15">
      <c r="F28" s="269"/>
      <c r="G28" s="265"/>
      <c r="H28" s="265"/>
      <c r="I28" s="265"/>
      <c r="J28" s="265"/>
      <c r="K28" s="265"/>
      <c r="L28" s="253">
        <f t="shared" si="5"/>
        <v>6</v>
      </c>
      <c r="M28" s="263">
        <f t="shared" si="4"/>
        <v>42551</v>
      </c>
      <c r="N28" s="258">
        <f>$J$24</f>
        <v>42478</v>
      </c>
      <c r="O28" s="270"/>
    </row>
    <row r="29" spans="2:15">
      <c r="F29" s="269"/>
      <c r="G29" s="265"/>
      <c r="H29" s="265"/>
      <c r="I29" s="265"/>
      <c r="J29" s="265"/>
      <c r="K29" s="265"/>
      <c r="L29" s="253">
        <f t="shared" si="5"/>
        <v>7</v>
      </c>
      <c r="M29" s="263">
        <f t="shared" si="4"/>
        <v>42582</v>
      </c>
      <c r="N29" s="258">
        <f>$J$25</f>
        <v>42569</v>
      </c>
      <c r="O29" s="270"/>
    </row>
    <row r="30" spans="2:15">
      <c r="F30" s="269"/>
      <c r="G30" s="265"/>
      <c r="H30" s="265"/>
      <c r="I30" s="265"/>
      <c r="J30" s="265"/>
      <c r="K30" s="265"/>
      <c r="L30" s="253">
        <f t="shared" si="5"/>
        <v>8</v>
      </c>
      <c r="M30" s="263">
        <f t="shared" si="4"/>
        <v>42613</v>
      </c>
      <c r="N30" s="258">
        <f>$J$25</f>
        <v>42569</v>
      </c>
      <c r="O30" s="270"/>
    </row>
    <row r="31" spans="2:15">
      <c r="F31" s="269"/>
      <c r="G31" s="265"/>
      <c r="H31" s="265"/>
      <c r="I31" s="265"/>
      <c r="J31" s="265"/>
      <c r="K31" s="265"/>
      <c r="L31" s="253">
        <f t="shared" si="5"/>
        <v>9</v>
      </c>
      <c r="M31" s="263">
        <f t="shared" si="4"/>
        <v>42643</v>
      </c>
      <c r="N31" s="258">
        <f>$J$25</f>
        <v>42569</v>
      </c>
      <c r="O31" s="270"/>
    </row>
    <row r="32" spans="2:15">
      <c r="F32" s="269"/>
      <c r="G32" s="265"/>
      <c r="H32" s="265"/>
      <c r="I32" s="265"/>
      <c r="J32" s="265"/>
      <c r="K32" s="265"/>
      <c r="L32" s="253">
        <f t="shared" si="5"/>
        <v>10</v>
      </c>
      <c r="M32" s="263">
        <f t="shared" si="4"/>
        <v>42674</v>
      </c>
      <c r="N32" s="258">
        <f>$J$26</f>
        <v>42661</v>
      </c>
      <c r="O32" s="270"/>
    </row>
    <row r="33" spans="6:15">
      <c r="F33" s="269"/>
      <c r="G33" s="265"/>
      <c r="H33" s="265"/>
      <c r="I33" s="265"/>
      <c r="J33" s="265"/>
      <c r="K33" s="265"/>
      <c r="L33" s="253">
        <f t="shared" si="5"/>
        <v>11</v>
      </c>
      <c r="M33" s="263">
        <f t="shared" si="4"/>
        <v>42704</v>
      </c>
      <c r="N33" s="258">
        <f>$J$26</f>
        <v>42661</v>
      </c>
      <c r="O33" s="270"/>
    </row>
    <row r="34" spans="6:15">
      <c r="F34" s="269"/>
      <c r="G34" s="265"/>
      <c r="H34" s="265"/>
      <c r="I34" s="265"/>
      <c r="J34" s="265"/>
      <c r="K34" s="265"/>
      <c r="L34" s="253">
        <f t="shared" si="5"/>
        <v>12</v>
      </c>
      <c r="M34" s="263">
        <f t="shared" si="4"/>
        <v>42735</v>
      </c>
      <c r="N34" s="258">
        <f>$J$26</f>
        <v>42661</v>
      </c>
      <c r="O34" s="270"/>
    </row>
    <row r="35" spans="6:15" ht="13.5" thickBot="1">
      <c r="F35" s="269"/>
      <c r="G35" s="265"/>
      <c r="H35" s="265"/>
      <c r="I35" s="265"/>
      <c r="J35" s="265"/>
      <c r="K35" s="265"/>
      <c r="L35" s="254">
        <f>L34+1</f>
        <v>13</v>
      </c>
      <c r="M35" s="264">
        <f t="shared" si="4"/>
        <v>42766</v>
      </c>
      <c r="N35" s="260">
        <f>$J$27</f>
        <v>42753</v>
      </c>
      <c r="O35" s="270"/>
    </row>
    <row r="36" spans="6:15">
      <c r="F36" s="269"/>
      <c r="G36" s="265"/>
      <c r="H36" s="265"/>
      <c r="I36" s="265"/>
      <c r="J36" s="265"/>
      <c r="K36" s="265"/>
      <c r="L36" s="265"/>
      <c r="O36" s="270"/>
    </row>
    <row r="37" spans="6:15" ht="13.5" thickBot="1">
      <c r="F37" s="269"/>
      <c r="G37" s="265"/>
      <c r="H37" s="265"/>
      <c r="I37" s="265"/>
      <c r="J37" s="265"/>
      <c r="K37" s="265"/>
      <c r="L37" s="265"/>
      <c r="O37" s="270"/>
    </row>
    <row r="38" spans="6:15" ht="13.5" thickBot="1">
      <c r="F38" s="269"/>
      <c r="G38" s="251" t="s">
        <v>387</v>
      </c>
      <c r="H38" s="592" t="s">
        <v>384</v>
      </c>
      <c r="I38" s="594"/>
      <c r="J38" s="593"/>
      <c r="K38" s="265"/>
      <c r="L38" s="251" t="s">
        <v>387</v>
      </c>
      <c r="M38" s="592" t="s">
        <v>386</v>
      </c>
      <c r="N38" s="593"/>
      <c r="O38" s="270"/>
    </row>
    <row r="39" spans="6:15">
      <c r="F39" s="269"/>
      <c r="G39" s="252">
        <v>1</v>
      </c>
      <c r="H39" s="261">
        <f>DATEVALUE("31/01/"&amp;YEAR($B$1))</f>
        <v>42400</v>
      </c>
      <c r="I39" s="255">
        <f>DATE(YEAR(H39),MONTH(H39),DAY(18))</f>
        <v>42387</v>
      </c>
      <c r="J39" s="256">
        <f>IF(WEEKDAY(I39,2)=6,DATE(YEAR(I39),MONTH(I39),DAY(I39)+2),IF(WEEKDAY(I39,2)=7,DATE(YEAR(I39),MONTH(I39),DAY(I39)+1),DATE(YEAR(I39),MONTH(I39),DAY(I39))))</f>
        <v>42387</v>
      </c>
      <c r="K39" s="265"/>
      <c r="L39" s="252">
        <v>1</v>
      </c>
      <c r="M39" s="262">
        <f t="shared" ref="M39:M51" si="6">DATE(YEAR($B$1),$L39+1,DAY(0))</f>
        <v>42400</v>
      </c>
      <c r="N39" s="256">
        <f t="shared" ref="N39:N44" si="7">$J$23</f>
        <v>42387</v>
      </c>
      <c r="O39" s="270"/>
    </row>
    <row r="40" spans="6:15">
      <c r="F40" s="269"/>
      <c r="G40" s="253">
        <v>2</v>
      </c>
      <c r="H40" s="266">
        <f>DATEVALUE("31/07/"&amp;YEAR($B$1))</f>
        <v>42582</v>
      </c>
      <c r="I40" s="257">
        <f>DATE(YEAR(H40),MONTH(H40),DAY(18))</f>
        <v>42569</v>
      </c>
      <c r="J40" s="258">
        <f>IF(WEEKDAY(I40,2)=6,DATE(YEAR(I40),MONTH(I40),DAY(I40)+2),IF(WEEKDAY(I40,2)=7,DATE(YEAR(I40),MONTH(I40),DAY(I40)+1),DATE(YEAR(I40),MONTH(I40),DAY(I40))))</f>
        <v>42569</v>
      </c>
      <c r="K40" s="265"/>
      <c r="L40" s="253">
        <f>L39+1</f>
        <v>2</v>
      </c>
      <c r="M40" s="263">
        <f t="shared" si="6"/>
        <v>42429</v>
      </c>
      <c r="N40" s="258">
        <f t="shared" si="7"/>
        <v>42387</v>
      </c>
      <c r="O40" s="270"/>
    </row>
    <row r="41" spans="6:15" ht="13.5" thickBot="1">
      <c r="F41" s="269"/>
      <c r="G41" s="254">
        <v>3</v>
      </c>
      <c r="H41" s="267">
        <f>DATEVALUE("31/01/"&amp;YEAR($B$1)+1)</f>
        <v>42766</v>
      </c>
      <c r="I41" s="259">
        <f>DATE(YEAR(H41),MONTH(H41),DAY(18))</f>
        <v>42753</v>
      </c>
      <c r="J41" s="260">
        <f>IF(WEEKDAY(I41,2)=6,DATE(YEAR(I41),MONTH(I41),DAY(I41)+2),IF(WEEKDAY(I41,2)=7,DATE(YEAR(I41),MONTH(I41),DAY(I41)+1),DATE(YEAR(I41),MONTH(I41),DAY(I41))))</f>
        <v>42753</v>
      </c>
      <c r="K41" s="265"/>
      <c r="L41" s="253">
        <f t="shared" ref="L41:L50" si="8">L40+1</f>
        <v>3</v>
      </c>
      <c r="M41" s="263">
        <f t="shared" si="6"/>
        <v>42460</v>
      </c>
      <c r="N41" s="258">
        <f t="shared" si="7"/>
        <v>42387</v>
      </c>
      <c r="O41" s="270"/>
    </row>
    <row r="42" spans="6:15">
      <c r="F42" s="269"/>
      <c r="G42" s="265"/>
      <c r="H42" s="265"/>
      <c r="I42" s="265"/>
      <c r="J42" s="265"/>
      <c r="K42" s="265"/>
      <c r="L42" s="253">
        <f t="shared" si="8"/>
        <v>4</v>
      </c>
      <c r="M42" s="263">
        <f t="shared" si="6"/>
        <v>42490</v>
      </c>
      <c r="N42" s="258">
        <f t="shared" si="7"/>
        <v>42387</v>
      </c>
      <c r="O42" s="270"/>
    </row>
    <row r="43" spans="6:15">
      <c r="F43" s="269"/>
      <c r="G43" s="265"/>
      <c r="H43" s="265"/>
      <c r="I43" s="265"/>
      <c r="J43" s="265"/>
      <c r="K43" s="265"/>
      <c r="L43" s="253">
        <f t="shared" si="8"/>
        <v>5</v>
      </c>
      <c r="M43" s="263">
        <f t="shared" si="6"/>
        <v>42521</v>
      </c>
      <c r="N43" s="258">
        <f t="shared" si="7"/>
        <v>42387</v>
      </c>
      <c r="O43" s="270"/>
    </row>
    <row r="44" spans="6:15">
      <c r="F44" s="269"/>
      <c r="G44" s="265"/>
      <c r="H44" s="265"/>
      <c r="I44" s="265"/>
      <c r="J44" s="265"/>
      <c r="K44" s="265"/>
      <c r="L44" s="253">
        <f t="shared" si="8"/>
        <v>6</v>
      </c>
      <c r="M44" s="263">
        <f t="shared" si="6"/>
        <v>42551</v>
      </c>
      <c r="N44" s="258">
        <f t="shared" si="7"/>
        <v>42387</v>
      </c>
      <c r="O44" s="270"/>
    </row>
    <row r="45" spans="6:15">
      <c r="F45" s="269"/>
      <c r="G45" s="265"/>
      <c r="H45" s="265"/>
      <c r="I45" s="265"/>
      <c r="J45" s="265"/>
      <c r="K45" s="265"/>
      <c r="L45" s="253">
        <f t="shared" si="8"/>
        <v>7</v>
      </c>
      <c r="M45" s="263">
        <f t="shared" si="6"/>
        <v>42582</v>
      </c>
      <c r="N45" s="258">
        <f t="shared" ref="N45:N50" si="9">$J$25</f>
        <v>42569</v>
      </c>
      <c r="O45" s="272"/>
    </row>
    <row r="46" spans="6:15">
      <c r="F46" s="269"/>
      <c r="G46" s="265"/>
      <c r="H46" s="265"/>
      <c r="I46" s="265"/>
      <c r="J46" s="265"/>
      <c r="K46" s="265"/>
      <c r="L46" s="253">
        <f t="shared" si="8"/>
        <v>8</v>
      </c>
      <c r="M46" s="263">
        <f t="shared" si="6"/>
        <v>42613</v>
      </c>
      <c r="N46" s="258">
        <f t="shared" si="9"/>
        <v>42569</v>
      </c>
      <c r="O46" s="273"/>
    </row>
    <row r="47" spans="6:15">
      <c r="F47" s="269"/>
      <c r="G47" s="265"/>
      <c r="H47" s="265"/>
      <c r="I47" s="265"/>
      <c r="J47" s="265"/>
      <c r="K47" s="265"/>
      <c r="L47" s="253">
        <f t="shared" si="8"/>
        <v>9</v>
      </c>
      <c r="M47" s="263">
        <f t="shared" si="6"/>
        <v>42643</v>
      </c>
      <c r="N47" s="258">
        <f t="shared" si="9"/>
        <v>42569</v>
      </c>
      <c r="O47" s="273"/>
    </row>
    <row r="48" spans="6:15">
      <c r="F48" s="269"/>
      <c r="G48" s="265"/>
      <c r="H48" s="265"/>
      <c r="I48" s="265"/>
      <c r="J48" s="265"/>
      <c r="K48" s="265"/>
      <c r="L48" s="253">
        <f t="shared" si="8"/>
        <v>10</v>
      </c>
      <c r="M48" s="263">
        <f t="shared" si="6"/>
        <v>42674</v>
      </c>
      <c r="N48" s="258">
        <f t="shared" si="9"/>
        <v>42569</v>
      </c>
      <c r="O48" s="273"/>
    </row>
    <row r="49" spans="6:15">
      <c r="F49" s="269"/>
      <c r="G49" s="265"/>
      <c r="H49" s="265"/>
      <c r="I49" s="265"/>
      <c r="J49" s="265"/>
      <c r="K49" s="265"/>
      <c r="L49" s="253">
        <f t="shared" si="8"/>
        <v>11</v>
      </c>
      <c r="M49" s="263">
        <f t="shared" si="6"/>
        <v>42704</v>
      </c>
      <c r="N49" s="258">
        <f t="shared" si="9"/>
        <v>42569</v>
      </c>
      <c r="O49" s="270"/>
    </row>
    <row r="50" spans="6:15">
      <c r="F50" s="269"/>
      <c r="G50" s="265"/>
      <c r="H50" s="265"/>
      <c r="I50" s="265"/>
      <c r="J50" s="265"/>
      <c r="K50" s="265"/>
      <c r="L50" s="253">
        <f t="shared" si="8"/>
        <v>12</v>
      </c>
      <c r="M50" s="263">
        <f t="shared" si="6"/>
        <v>42735</v>
      </c>
      <c r="N50" s="258">
        <f t="shared" si="9"/>
        <v>42569</v>
      </c>
      <c r="O50" s="270"/>
    </row>
    <row r="51" spans="6:15" ht="13.5" thickBot="1">
      <c r="F51" s="269"/>
      <c r="G51" s="265"/>
      <c r="H51" s="265"/>
      <c r="I51" s="265"/>
      <c r="J51" s="265"/>
      <c r="K51" s="265"/>
      <c r="L51" s="254">
        <f>L50+1</f>
        <v>13</v>
      </c>
      <c r="M51" s="264">
        <f t="shared" si="6"/>
        <v>42766</v>
      </c>
      <c r="N51" s="260">
        <f>J27</f>
        <v>42753</v>
      </c>
      <c r="O51" s="270"/>
    </row>
    <row r="52" spans="6:15">
      <c r="F52" s="269"/>
      <c r="G52" s="265"/>
      <c r="H52" s="265"/>
      <c r="I52" s="265"/>
      <c r="J52" s="265"/>
      <c r="K52" s="265"/>
      <c r="L52" s="265"/>
      <c r="O52" s="270"/>
    </row>
    <row r="53" spans="6:15" ht="13.5" thickBot="1">
      <c r="F53" s="274"/>
      <c r="G53" s="275"/>
      <c r="H53" s="275"/>
      <c r="I53" s="275"/>
      <c r="J53" s="275"/>
      <c r="K53" s="275"/>
      <c r="L53" s="275"/>
      <c r="M53" s="275"/>
      <c r="N53" s="275"/>
      <c r="O53" s="276"/>
    </row>
  </sheetData>
  <mergeCells count="6">
    <mergeCell ref="M22:N22"/>
    <mergeCell ref="H38:J38"/>
    <mergeCell ref="M38:N38"/>
    <mergeCell ref="F3:O4"/>
    <mergeCell ref="H22:J22"/>
    <mergeCell ref="H6:J6"/>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2:H44"/>
  <sheetViews>
    <sheetView showRuler="0" view="pageLayout" zoomScale="75" zoomScaleNormal="70" zoomScaleSheetLayoutView="70" zoomScalePageLayoutView="75" workbookViewId="0"/>
  </sheetViews>
  <sheetFormatPr defaultColWidth="3.5703125" defaultRowHeight="12"/>
  <cols>
    <col min="1" max="1" width="5" style="196" customWidth="1"/>
    <col min="2" max="2" width="37.85546875" style="196" customWidth="1"/>
    <col min="3" max="3" width="38.140625" style="196" customWidth="1"/>
    <col min="4" max="4" width="32.140625" style="196" customWidth="1"/>
    <col min="5" max="5" width="21.7109375" style="196" customWidth="1"/>
    <col min="6" max="6" width="37.28515625" style="196" customWidth="1"/>
    <col min="7" max="7" width="115.5703125" style="196" customWidth="1"/>
    <col min="8" max="16384" width="3.5703125" style="196"/>
  </cols>
  <sheetData>
    <row r="2" spans="2:7" ht="12.75" thickBot="1">
      <c r="B2" s="194" t="s">
        <v>235</v>
      </c>
      <c r="C2" s="195"/>
      <c r="D2" s="195"/>
      <c r="E2" s="195"/>
      <c r="F2" s="195"/>
      <c r="G2" s="195"/>
    </row>
    <row r="3" spans="2:7" ht="12.75" thickBot="1"/>
    <row r="4" spans="2:7" ht="24.75" thickBot="1">
      <c r="B4" s="197"/>
      <c r="C4" s="197"/>
      <c r="D4" s="198" t="s">
        <v>294</v>
      </c>
      <c r="E4" s="199" t="s">
        <v>295</v>
      </c>
      <c r="F4" s="198" t="s">
        <v>236</v>
      </c>
      <c r="G4" s="199" t="s">
        <v>237</v>
      </c>
    </row>
    <row r="5" spans="2:7">
      <c r="B5" s="172" t="s">
        <v>199</v>
      </c>
      <c r="C5" s="280" t="s">
        <v>140</v>
      </c>
      <c r="D5" s="280"/>
      <c r="E5" s="280"/>
      <c r="F5" s="281"/>
      <c r="G5" s="282"/>
    </row>
    <row r="6" spans="2:7">
      <c r="B6" s="37" t="s">
        <v>238</v>
      </c>
      <c r="C6" s="283" t="s">
        <v>239</v>
      </c>
      <c r="D6" s="283"/>
      <c r="E6" s="283"/>
      <c r="F6" s="284"/>
      <c r="G6" s="279"/>
    </row>
    <row r="7" spans="2:7">
      <c r="B7" s="173" t="s">
        <v>240</v>
      </c>
      <c r="C7" s="285" t="s">
        <v>241</v>
      </c>
      <c r="D7" s="285"/>
      <c r="E7" s="285"/>
      <c r="F7" s="286"/>
      <c r="G7" s="287"/>
    </row>
    <row r="8" spans="2:7">
      <c r="B8" s="37" t="s">
        <v>8</v>
      </c>
      <c r="C8" s="288" t="s">
        <v>222</v>
      </c>
      <c r="D8" s="288" t="s">
        <v>558</v>
      </c>
      <c r="E8" s="288" t="s">
        <v>319</v>
      </c>
      <c r="F8" s="284" t="s">
        <v>391</v>
      </c>
      <c r="G8" s="279" t="s">
        <v>392</v>
      </c>
    </row>
    <row r="9" spans="2:7">
      <c r="B9" s="37"/>
      <c r="C9" s="283"/>
      <c r="D9" s="288"/>
      <c r="E9" s="288"/>
      <c r="F9" s="284" t="s">
        <v>242</v>
      </c>
      <c r="G9" s="279" t="s">
        <v>393</v>
      </c>
    </row>
    <row r="10" spans="2:7">
      <c r="B10" s="37"/>
      <c r="C10" s="283"/>
      <c r="D10" s="288"/>
      <c r="E10" s="288"/>
      <c r="F10" s="284" t="s">
        <v>337</v>
      </c>
      <c r="G10" s="279" t="s">
        <v>394</v>
      </c>
    </row>
    <row r="11" spans="2:7">
      <c r="B11" s="37"/>
      <c r="C11" s="283"/>
      <c r="D11" s="288"/>
      <c r="E11" s="288"/>
      <c r="F11" s="284" t="s">
        <v>301</v>
      </c>
      <c r="G11" s="279" t="s">
        <v>395</v>
      </c>
    </row>
    <row r="12" spans="2:7">
      <c r="B12" s="37"/>
      <c r="C12" s="283"/>
      <c r="D12" s="288"/>
      <c r="E12" s="288"/>
      <c r="F12" s="284" t="s">
        <v>302</v>
      </c>
      <c r="G12" s="279" t="s">
        <v>396</v>
      </c>
    </row>
    <row r="13" spans="2:7" ht="24">
      <c r="B13" s="37"/>
      <c r="C13" s="283"/>
      <c r="D13" s="288"/>
      <c r="E13" s="288"/>
      <c r="F13" s="284" t="s">
        <v>581</v>
      </c>
      <c r="G13" s="279" t="s">
        <v>582</v>
      </c>
    </row>
    <row r="14" spans="2:7" ht="24">
      <c r="B14" s="37"/>
      <c r="C14" s="283"/>
      <c r="D14" s="288"/>
      <c r="E14" s="288"/>
      <c r="F14" s="284" t="s">
        <v>339</v>
      </c>
      <c r="G14" s="279" t="s">
        <v>397</v>
      </c>
    </row>
    <row r="15" spans="2:7" ht="24">
      <c r="B15" s="174" t="s">
        <v>7</v>
      </c>
      <c r="C15" s="289" t="s">
        <v>222</v>
      </c>
      <c r="D15" s="289" t="s">
        <v>558</v>
      </c>
      <c r="E15" s="289" t="s">
        <v>319</v>
      </c>
      <c r="F15" s="286" t="s">
        <v>383</v>
      </c>
      <c r="G15" s="287" t="s">
        <v>583</v>
      </c>
    </row>
    <row r="16" spans="2:7">
      <c r="B16" s="37" t="s">
        <v>243</v>
      </c>
      <c r="C16" s="283" t="s">
        <v>222</v>
      </c>
      <c r="D16" s="288" t="s">
        <v>558</v>
      </c>
      <c r="E16" s="288" t="s">
        <v>319</v>
      </c>
      <c r="F16" s="284"/>
      <c r="G16" s="279"/>
    </row>
    <row r="17" spans="2:7">
      <c r="B17" s="173" t="s">
        <v>244</v>
      </c>
      <c r="C17" s="285" t="s">
        <v>222</v>
      </c>
      <c r="D17" s="289" t="s">
        <v>558</v>
      </c>
      <c r="E17" s="289" t="s">
        <v>319</v>
      </c>
      <c r="F17" s="286"/>
      <c r="G17" s="287"/>
    </row>
    <row r="18" spans="2:7" ht="108">
      <c r="B18" s="38" t="s">
        <v>245</v>
      </c>
      <c r="C18" s="288" t="s">
        <v>222</v>
      </c>
      <c r="D18" s="288" t="s">
        <v>558</v>
      </c>
      <c r="E18" s="288" t="s">
        <v>319</v>
      </c>
      <c r="F18" s="284" t="s">
        <v>584</v>
      </c>
      <c r="G18" s="279" t="s">
        <v>585</v>
      </c>
    </row>
    <row r="19" spans="2:7" ht="48">
      <c r="B19" s="290" t="s">
        <v>398</v>
      </c>
      <c r="C19" s="289"/>
      <c r="D19" s="289"/>
      <c r="E19" s="289"/>
      <c r="F19" s="286" t="s">
        <v>335</v>
      </c>
      <c r="G19" s="287" t="s">
        <v>399</v>
      </c>
    </row>
    <row r="20" spans="2:7" ht="72">
      <c r="B20" s="291" t="s">
        <v>400</v>
      </c>
      <c r="C20" s="292" t="s">
        <v>222</v>
      </c>
      <c r="D20" s="292" t="s">
        <v>558</v>
      </c>
      <c r="E20" s="292" t="s">
        <v>319</v>
      </c>
      <c r="F20" s="293" t="s">
        <v>335</v>
      </c>
      <c r="G20" s="294" t="s">
        <v>401</v>
      </c>
    </row>
    <row r="21" spans="2:7" ht="67.900000000000006" customHeight="1">
      <c r="B21" s="174" t="s">
        <v>246</v>
      </c>
      <c r="C21" s="289" t="s">
        <v>222</v>
      </c>
      <c r="D21" s="289" t="s">
        <v>558</v>
      </c>
      <c r="E21" s="289" t="s">
        <v>319</v>
      </c>
      <c r="F21" s="286" t="s">
        <v>335</v>
      </c>
      <c r="G21" s="287" t="s">
        <v>586</v>
      </c>
    </row>
    <row r="22" spans="2:7" ht="36">
      <c r="B22" s="241" t="s">
        <v>402</v>
      </c>
      <c r="C22" s="292" t="s">
        <v>222</v>
      </c>
      <c r="D22" s="292" t="s">
        <v>558</v>
      </c>
      <c r="E22" s="292" t="s">
        <v>319</v>
      </c>
      <c r="F22" s="293" t="s">
        <v>587</v>
      </c>
      <c r="G22" s="294" t="s">
        <v>403</v>
      </c>
    </row>
    <row r="23" spans="2:7" ht="24">
      <c r="B23" s="241"/>
      <c r="C23" s="292"/>
      <c r="D23" s="292"/>
      <c r="E23" s="292"/>
      <c r="F23" s="293" t="s">
        <v>588</v>
      </c>
      <c r="G23" s="294" t="s">
        <v>404</v>
      </c>
    </row>
    <row r="24" spans="2:7" ht="24">
      <c r="B24" s="241"/>
      <c r="C24" s="292"/>
      <c r="D24" s="292"/>
      <c r="E24" s="292"/>
      <c r="F24" s="293" t="s">
        <v>338</v>
      </c>
      <c r="G24" s="294" t="s">
        <v>405</v>
      </c>
    </row>
    <row r="25" spans="2:7" ht="36">
      <c r="B25" s="174" t="s">
        <v>247</v>
      </c>
      <c r="C25" s="289" t="s">
        <v>223</v>
      </c>
      <c r="D25" s="289" t="s">
        <v>558</v>
      </c>
      <c r="E25" s="289" t="s">
        <v>319</v>
      </c>
      <c r="F25" s="286" t="s">
        <v>589</v>
      </c>
      <c r="G25" s="287" t="s">
        <v>403</v>
      </c>
    </row>
    <row r="26" spans="2:7" ht="24">
      <c r="B26" s="174"/>
      <c r="C26" s="573" t="s">
        <v>590</v>
      </c>
      <c r="D26" s="573" t="s">
        <v>591</v>
      </c>
      <c r="E26" s="289"/>
      <c r="F26" s="286" t="s">
        <v>588</v>
      </c>
      <c r="G26" s="287" t="s">
        <v>404</v>
      </c>
    </row>
    <row r="27" spans="2:7" ht="54.6" customHeight="1">
      <c r="B27" s="174"/>
      <c r="C27" s="573"/>
      <c r="D27" s="573"/>
      <c r="E27" s="289"/>
      <c r="F27" s="286" t="s">
        <v>303</v>
      </c>
      <c r="G27" s="287" t="s">
        <v>406</v>
      </c>
    </row>
    <row r="28" spans="2:7" ht="24">
      <c r="B28" s="241"/>
      <c r="C28" s="292" t="s">
        <v>369</v>
      </c>
      <c r="D28" s="292" t="s">
        <v>555</v>
      </c>
      <c r="E28" s="292" t="s">
        <v>372</v>
      </c>
      <c r="F28" s="293" t="s">
        <v>592</v>
      </c>
      <c r="G28" s="294" t="s">
        <v>410</v>
      </c>
    </row>
    <row r="29" spans="2:7">
      <c r="B29" s="241"/>
      <c r="C29" s="292" t="s">
        <v>407</v>
      </c>
      <c r="D29" s="292"/>
      <c r="E29" s="292"/>
      <c r="F29" s="293" t="s">
        <v>408</v>
      </c>
      <c r="G29" s="294" t="s">
        <v>409</v>
      </c>
    </row>
    <row r="30" spans="2:7" ht="24">
      <c r="B30" s="241"/>
      <c r="C30" s="292"/>
      <c r="D30" s="292"/>
      <c r="E30" s="292"/>
      <c r="F30" s="293" t="s">
        <v>593</v>
      </c>
      <c r="G30" s="294" t="s">
        <v>406</v>
      </c>
    </row>
    <row r="31" spans="2:7" ht="24">
      <c r="B31" s="174"/>
      <c r="C31" s="289" t="s">
        <v>367</v>
      </c>
      <c r="D31" s="289" t="s">
        <v>556</v>
      </c>
      <c r="E31" s="289" t="s">
        <v>372</v>
      </c>
      <c r="F31" s="286" t="s">
        <v>336</v>
      </c>
      <c r="G31" s="287" t="s">
        <v>410</v>
      </c>
    </row>
    <row r="32" spans="2:7" ht="24">
      <c r="B32" s="174"/>
      <c r="C32" s="286" t="s">
        <v>594</v>
      </c>
      <c r="D32" s="289"/>
      <c r="E32" s="289"/>
      <c r="F32" s="286" t="s">
        <v>334</v>
      </c>
      <c r="G32" s="287" t="s">
        <v>404</v>
      </c>
    </row>
    <row r="33" spans="1:8" ht="24">
      <c r="A33" s="395"/>
      <c r="B33" s="174"/>
      <c r="C33" s="286"/>
      <c r="D33" s="289"/>
      <c r="E33" s="289"/>
      <c r="F33" s="286" t="s">
        <v>303</v>
      </c>
      <c r="G33" s="287" t="s">
        <v>406</v>
      </c>
    </row>
    <row r="34" spans="1:8" ht="24">
      <c r="A34" s="395"/>
      <c r="B34" s="241"/>
      <c r="C34" s="292" t="s">
        <v>595</v>
      </c>
      <c r="D34" s="292" t="s">
        <v>556</v>
      </c>
      <c r="E34" s="292" t="s">
        <v>372</v>
      </c>
      <c r="F34" s="293" t="s">
        <v>596</v>
      </c>
      <c r="G34" s="294" t="s">
        <v>597</v>
      </c>
      <c r="H34" s="395"/>
    </row>
    <row r="35" spans="1:8">
      <c r="A35" s="395"/>
      <c r="B35" s="241"/>
      <c r="C35" s="293" t="s">
        <v>598</v>
      </c>
      <c r="D35" s="292"/>
      <c r="E35" s="292"/>
      <c r="F35" s="293" t="s">
        <v>581</v>
      </c>
      <c r="G35" s="294" t="s">
        <v>599</v>
      </c>
      <c r="H35" s="395"/>
    </row>
    <row r="36" spans="1:8" s="395" customFormat="1">
      <c r="B36" s="241"/>
      <c r="C36" s="292"/>
      <c r="D36" s="292"/>
      <c r="E36" s="292"/>
      <c r="F36" s="293" t="s">
        <v>600</v>
      </c>
      <c r="G36" s="294" t="s">
        <v>406</v>
      </c>
    </row>
    <row r="37" spans="1:8" s="395" customFormat="1" ht="24">
      <c r="B37" s="174"/>
      <c r="C37" s="286" t="s">
        <v>601</v>
      </c>
      <c r="D37" s="289" t="s">
        <v>602</v>
      </c>
      <c r="E37" s="289" t="s">
        <v>319</v>
      </c>
      <c r="F37" s="286" t="s">
        <v>603</v>
      </c>
      <c r="G37" s="407" t="s">
        <v>604</v>
      </c>
    </row>
    <row r="38" spans="1:8" s="395" customFormat="1" ht="24">
      <c r="B38" s="174"/>
      <c r="C38" s="286" t="s">
        <v>605</v>
      </c>
      <c r="D38" s="573" t="s">
        <v>591</v>
      </c>
      <c r="E38" s="289"/>
      <c r="F38" s="286" t="s">
        <v>606</v>
      </c>
      <c r="G38" s="407" t="s">
        <v>607</v>
      </c>
    </row>
    <row r="39" spans="1:8" ht="36">
      <c r="B39" s="174"/>
      <c r="C39" s="286"/>
      <c r="D39" s="573"/>
      <c r="E39" s="289"/>
      <c r="F39" s="286" t="s">
        <v>600</v>
      </c>
      <c r="G39" s="407" t="s">
        <v>608</v>
      </c>
      <c r="H39" s="395"/>
    </row>
    <row r="40" spans="1:8">
      <c r="B40" s="241" t="s">
        <v>248</v>
      </c>
      <c r="C40" s="292" t="s">
        <v>370</v>
      </c>
      <c r="D40" s="292" t="s">
        <v>644</v>
      </c>
      <c r="E40" s="292" t="s">
        <v>319</v>
      </c>
      <c r="F40" s="293"/>
      <c r="G40" s="294"/>
    </row>
    <row r="41" spans="1:8">
      <c r="B41" s="173" t="s">
        <v>249</v>
      </c>
      <c r="C41" s="285" t="s">
        <v>213</v>
      </c>
      <c r="D41" s="285"/>
      <c r="E41" s="285"/>
      <c r="F41" s="286"/>
      <c r="G41" s="286"/>
    </row>
    <row r="42" spans="1:8">
      <c r="B42" s="241" t="s">
        <v>250</v>
      </c>
      <c r="C42" s="292" t="s">
        <v>411</v>
      </c>
      <c r="D42" s="292"/>
      <c r="E42" s="292"/>
      <c r="F42" s="293"/>
      <c r="G42" s="294"/>
    </row>
    <row r="43" spans="1:8" ht="12.75" thickBot="1">
      <c r="B43" s="295" t="s">
        <v>298</v>
      </c>
      <c r="C43" s="296" t="s">
        <v>299</v>
      </c>
      <c r="D43" s="296"/>
      <c r="E43" s="296"/>
      <c r="F43" s="297"/>
      <c r="G43" s="297"/>
    </row>
    <row r="44" spans="1:8" ht="12.75">
      <c r="B44" s="574" t="s">
        <v>412</v>
      </c>
      <c r="C44" s="575"/>
      <c r="D44" s="575"/>
      <c r="E44" s="575"/>
      <c r="F44" s="575"/>
      <c r="G44" s="575"/>
    </row>
  </sheetData>
  <mergeCells count="4">
    <mergeCell ref="C26:C27"/>
    <mergeCell ref="D26:D27"/>
    <mergeCell ref="D38:D39"/>
    <mergeCell ref="B44:G44"/>
  </mergeCells>
  <pageMargins left="0" right="0" top="0.74803149606299213" bottom="0.74803149606299213" header="0.31496062992125984" footer="0.31496062992125984"/>
  <pageSetup paperSize="8" scale="70" orientation="landscape" r:id="rId1"/>
  <headerFooter>
    <oddHeader>&amp;CFosse Master Trust Investors' Report - April 2016</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B2:M69"/>
  <sheetViews>
    <sheetView showRuler="0" view="pageLayout" zoomScale="75" zoomScaleNormal="90" zoomScaleSheetLayoutView="85" zoomScalePageLayoutView="75" workbookViewId="0"/>
  </sheetViews>
  <sheetFormatPr defaultColWidth="6.85546875" defaultRowHeight="12"/>
  <cols>
    <col min="1" max="1" width="5" style="237" customWidth="1"/>
    <col min="2" max="2" width="32.140625" style="237" customWidth="1"/>
    <col min="3" max="3" width="15.7109375" style="237" customWidth="1"/>
    <col min="4" max="4" width="17" style="237" customWidth="1"/>
    <col min="5" max="5" width="18.42578125" style="237" bestFit="1" customWidth="1"/>
    <col min="6" max="6" width="20.140625" style="237" bestFit="1" customWidth="1"/>
    <col min="7" max="8" width="17" style="237" customWidth="1"/>
    <col min="9" max="9" width="6.28515625" style="237" customWidth="1"/>
    <col min="10" max="10" width="32.140625" style="237" customWidth="1"/>
    <col min="11" max="11" width="52.140625" style="237" customWidth="1"/>
    <col min="12" max="12" width="12.28515625" style="237" hidden="1" customWidth="1"/>
    <col min="13" max="13" width="27.140625" style="237" customWidth="1"/>
    <col min="14" max="16384" width="6.85546875" style="237"/>
  </cols>
  <sheetData>
    <row r="2" spans="2:13" ht="12.75" thickBot="1">
      <c r="B2" s="39" t="s">
        <v>132</v>
      </c>
      <c r="C2" s="39"/>
      <c r="D2" s="39"/>
      <c r="E2" s="39"/>
      <c r="F2" s="39"/>
      <c r="G2" s="39"/>
      <c r="H2" s="39"/>
      <c r="I2" s="39"/>
      <c r="J2" s="39"/>
      <c r="K2" s="39"/>
      <c r="L2" s="39"/>
      <c r="M2" s="39"/>
    </row>
    <row r="3" spans="2:13" ht="12.75" thickBot="1"/>
    <row r="4" spans="2:13">
      <c r="B4" s="40" t="s">
        <v>9</v>
      </c>
      <c r="C4" s="41"/>
      <c r="D4" s="42"/>
      <c r="E4" s="42"/>
      <c r="F4" s="43"/>
      <c r="J4" s="44" t="s">
        <v>304</v>
      </c>
      <c r="K4" s="184"/>
      <c r="L4" s="45"/>
      <c r="M4" s="46"/>
    </row>
    <row r="5" spans="2:13" ht="12.75" thickBot="1">
      <c r="B5" s="47"/>
      <c r="C5" s="48"/>
      <c r="D5" s="48"/>
      <c r="E5" s="48"/>
      <c r="F5" s="49"/>
      <c r="J5" s="50"/>
      <c r="K5" s="51"/>
      <c r="L5" s="51"/>
      <c r="M5" s="52"/>
    </row>
    <row r="6" spans="2:13" ht="12.75" thickBot="1">
      <c r="B6" s="53" t="s">
        <v>413</v>
      </c>
      <c r="C6" s="54"/>
      <c r="D6" s="55"/>
      <c r="E6" s="56"/>
      <c r="F6" s="559">
        <v>42395</v>
      </c>
      <c r="J6" s="53" t="s">
        <v>651</v>
      </c>
      <c r="K6" s="335"/>
      <c r="L6" s="336"/>
      <c r="M6" s="561">
        <v>8269878136.8000002</v>
      </c>
    </row>
    <row r="7" spans="2:13" ht="12.75" thickBot="1">
      <c r="B7" s="58" t="s">
        <v>414</v>
      </c>
      <c r="C7" s="59"/>
      <c r="D7" s="60"/>
      <c r="E7" s="61"/>
      <c r="F7" s="559">
        <v>3399995370</v>
      </c>
      <c r="J7" s="337" t="s">
        <v>642</v>
      </c>
      <c r="K7" s="338"/>
      <c r="L7" s="336"/>
      <c r="M7" s="562">
        <v>8418571071.8000002</v>
      </c>
    </row>
    <row r="8" spans="2:13">
      <c r="B8" s="53" t="s">
        <v>415</v>
      </c>
      <c r="C8" s="54"/>
      <c r="D8" s="55"/>
      <c r="E8" s="56"/>
      <c r="F8" s="57">
        <v>112691</v>
      </c>
      <c r="J8" s="339" t="s">
        <v>619</v>
      </c>
      <c r="K8" s="335"/>
      <c r="L8" s="336"/>
      <c r="M8" s="561">
        <v>18693171.426582456</v>
      </c>
    </row>
    <row r="9" spans="2:13">
      <c r="B9" s="62" t="s">
        <v>416</v>
      </c>
      <c r="C9" s="63"/>
      <c r="D9" s="64"/>
      <c r="E9" s="65"/>
      <c r="F9" s="66">
        <v>8269006296.0199986</v>
      </c>
      <c r="G9" s="320"/>
      <c r="J9" s="337" t="s">
        <v>231</v>
      </c>
      <c r="K9" s="340"/>
      <c r="L9" s="336"/>
      <c r="M9" s="562">
        <v>27866001</v>
      </c>
    </row>
    <row r="10" spans="2:13">
      <c r="B10" s="62" t="s">
        <v>417</v>
      </c>
      <c r="C10" s="63"/>
      <c r="D10" s="64"/>
      <c r="E10" s="65"/>
      <c r="F10" s="67">
        <v>153554</v>
      </c>
      <c r="J10" s="337" t="s">
        <v>232</v>
      </c>
      <c r="K10" s="340"/>
      <c r="L10" s="336"/>
      <c r="M10" s="562">
        <v>126081781.31</v>
      </c>
    </row>
    <row r="11" spans="2:13" ht="12.75" thickBot="1">
      <c r="B11" s="58" t="s">
        <v>418</v>
      </c>
      <c r="C11" s="59"/>
      <c r="D11" s="60"/>
      <c r="E11" s="61"/>
      <c r="F11" s="68"/>
      <c r="J11" s="341" t="s">
        <v>652</v>
      </c>
      <c r="K11" s="338"/>
      <c r="L11" s="336"/>
      <c r="M11" s="563">
        <v>153947782.31</v>
      </c>
    </row>
    <row r="12" spans="2:13" ht="12.75" thickBot="1">
      <c r="B12" s="106" t="s">
        <v>419</v>
      </c>
      <c r="C12" s="361"/>
      <c r="D12" s="362"/>
      <c r="E12" s="363"/>
      <c r="F12" s="560">
        <v>2.8193040850488155E-2</v>
      </c>
      <c r="J12" s="339" t="s">
        <v>653</v>
      </c>
      <c r="K12" s="335"/>
      <c r="L12" s="336"/>
      <c r="M12" s="561">
        <v>4506103763.860054</v>
      </c>
    </row>
    <row r="13" spans="2:13">
      <c r="B13" s="63"/>
      <c r="C13" s="63"/>
      <c r="D13" s="64"/>
      <c r="E13" s="64"/>
      <c r="F13" s="179"/>
      <c r="J13" s="337" t="s">
        <v>654</v>
      </c>
      <c r="K13" s="340"/>
      <c r="L13" s="336"/>
      <c r="M13" s="521">
        <v>0.54488150000000002</v>
      </c>
    </row>
    <row r="14" spans="2:13">
      <c r="B14" s="315"/>
      <c r="C14" s="315"/>
      <c r="D14" s="315"/>
      <c r="E14" s="315"/>
      <c r="J14" s="337" t="s">
        <v>655</v>
      </c>
      <c r="K14" s="340"/>
      <c r="L14" s="336"/>
      <c r="M14" s="562">
        <v>3763774372.9399462</v>
      </c>
    </row>
    <row r="15" spans="2:13">
      <c r="B15" s="63"/>
      <c r="C15" s="63"/>
      <c r="D15" s="64"/>
      <c r="E15" s="64"/>
      <c r="J15" s="337" t="s">
        <v>656</v>
      </c>
      <c r="K15" s="340"/>
      <c r="L15" s="336"/>
      <c r="M15" s="521">
        <v>0.45511849999999998</v>
      </c>
    </row>
    <row r="16" spans="2:13">
      <c r="B16" s="63"/>
      <c r="C16" s="63"/>
      <c r="D16" s="64"/>
      <c r="E16" s="321"/>
      <c r="J16" s="337" t="s">
        <v>657</v>
      </c>
      <c r="K16" s="340"/>
      <c r="L16" s="336"/>
      <c r="M16" s="564">
        <v>0</v>
      </c>
    </row>
    <row r="17" spans="2:13">
      <c r="B17" s="63"/>
      <c r="C17" s="63"/>
      <c r="D17" s="64"/>
      <c r="E17" s="321"/>
      <c r="J17" s="342" t="s">
        <v>332</v>
      </c>
      <c r="K17" s="340" t="s">
        <v>553</v>
      </c>
      <c r="L17" s="336"/>
      <c r="M17" s="562">
        <v>281175856.65120006</v>
      </c>
    </row>
    <row r="18" spans="2:13">
      <c r="J18" s="342" t="s">
        <v>333</v>
      </c>
      <c r="K18" s="340"/>
      <c r="L18" s="343"/>
      <c r="M18" s="562">
        <v>208002545.34240001</v>
      </c>
    </row>
    <row r="19" spans="2:13">
      <c r="J19" s="342" t="s">
        <v>216</v>
      </c>
      <c r="K19" s="340"/>
      <c r="L19" s="343"/>
      <c r="M19" s="562">
        <v>61176959.420000002</v>
      </c>
    </row>
    <row r="20" spans="2:13">
      <c r="J20" s="337" t="s">
        <v>201</v>
      </c>
      <c r="K20" s="340"/>
      <c r="L20" s="343"/>
      <c r="M20" s="562">
        <v>550355361.41360009</v>
      </c>
    </row>
    <row r="21" spans="2:13" ht="12.75" thickBot="1">
      <c r="J21" s="341" t="s">
        <v>202</v>
      </c>
      <c r="K21" s="338"/>
      <c r="L21" s="343"/>
      <c r="M21" s="565">
        <v>6.6549391938991509E-2</v>
      </c>
    </row>
    <row r="22" spans="2:13" ht="24">
      <c r="B22" s="44" t="s">
        <v>183</v>
      </c>
      <c r="C22" s="314"/>
      <c r="D22" s="313" t="s">
        <v>203</v>
      </c>
      <c r="E22" s="70" t="s">
        <v>172</v>
      </c>
      <c r="F22" s="70" t="s">
        <v>204</v>
      </c>
      <c r="G22" s="70" t="s">
        <v>205</v>
      </c>
      <c r="H22" s="71" t="s">
        <v>15</v>
      </c>
    </row>
    <row r="23" spans="2:13" ht="12.75" thickBot="1">
      <c r="B23" s="72"/>
      <c r="C23" s="73"/>
      <c r="D23" s="312"/>
      <c r="E23" s="75" t="s">
        <v>206</v>
      </c>
      <c r="F23" s="75" t="s">
        <v>206</v>
      </c>
      <c r="G23" s="76" t="s">
        <v>207</v>
      </c>
      <c r="H23" s="76" t="s">
        <v>207</v>
      </c>
    </row>
    <row r="24" spans="2:13">
      <c r="B24" s="53" t="s">
        <v>16</v>
      </c>
      <c r="C24" s="77"/>
      <c r="D24" s="364">
        <v>110880</v>
      </c>
      <c r="E24" s="78">
        <v>8098602018.3699989</v>
      </c>
      <c r="F24" s="365">
        <v>0</v>
      </c>
      <c r="G24" s="366">
        <v>0.98409542743538769</v>
      </c>
      <c r="H24" s="367">
        <v>0.97968646183142361</v>
      </c>
      <c r="J24" s="376"/>
      <c r="K24" s="376"/>
      <c r="M24" s="316"/>
    </row>
    <row r="25" spans="2:13">
      <c r="B25" s="62" t="s">
        <v>61</v>
      </c>
      <c r="C25" s="79"/>
      <c r="D25" s="364">
        <v>848</v>
      </c>
      <c r="E25" s="78">
        <v>77894664.089999959</v>
      </c>
      <c r="F25" s="365">
        <v>541005.54999999981</v>
      </c>
      <c r="G25" s="368">
        <v>7.526270945754047E-3</v>
      </c>
      <c r="H25" s="80">
        <v>9.4229038153474613E-3</v>
      </c>
      <c r="J25" s="376"/>
      <c r="K25" s="376"/>
      <c r="M25" s="405"/>
    </row>
    <row r="26" spans="2:13">
      <c r="B26" s="62" t="s">
        <v>62</v>
      </c>
      <c r="C26" s="79"/>
      <c r="D26" s="364">
        <v>202</v>
      </c>
      <c r="E26" s="78">
        <v>18453881.639999997</v>
      </c>
      <c r="F26" s="365">
        <v>278700.95000000019</v>
      </c>
      <c r="G26" s="368">
        <v>1.7928145413234876E-3</v>
      </c>
      <c r="H26" s="80">
        <v>2.2323628164390551E-3</v>
      </c>
      <c r="J26" s="376"/>
      <c r="K26" s="376"/>
      <c r="M26" s="406"/>
    </row>
    <row r="27" spans="2:13">
      <c r="B27" s="62" t="s">
        <v>63</v>
      </c>
      <c r="C27" s="79"/>
      <c r="D27" s="364">
        <v>146</v>
      </c>
      <c r="E27" s="78">
        <v>13054380.449999996</v>
      </c>
      <c r="F27" s="365">
        <v>264784.56</v>
      </c>
      <c r="G27" s="368">
        <v>1.2957966486793525E-3</v>
      </c>
      <c r="H27" s="80">
        <v>1.5791861071148029E-3</v>
      </c>
      <c r="J27" s="376"/>
      <c r="K27" s="376"/>
      <c r="M27" s="406"/>
    </row>
    <row r="28" spans="2:13">
      <c r="B28" s="62" t="s">
        <v>64</v>
      </c>
      <c r="C28" s="79"/>
      <c r="D28" s="364">
        <v>102</v>
      </c>
      <c r="E28" s="78">
        <v>10179620.860000003</v>
      </c>
      <c r="F28" s="365">
        <v>262343.33999999997</v>
      </c>
      <c r="G28" s="368">
        <v>9.0528259017324619E-4</v>
      </c>
      <c r="H28" s="80">
        <v>1.2314269451070006E-3</v>
      </c>
      <c r="J28" s="376"/>
      <c r="K28" s="376"/>
      <c r="M28" s="406"/>
    </row>
    <row r="29" spans="2:13">
      <c r="B29" s="62" t="s">
        <v>65</v>
      </c>
      <c r="C29" s="79"/>
      <c r="D29" s="364">
        <v>81</v>
      </c>
      <c r="E29" s="78">
        <v>8261465.3900000025</v>
      </c>
      <c r="F29" s="365">
        <v>268117.02</v>
      </c>
      <c r="G29" s="368">
        <v>7.189008804316955E-4</v>
      </c>
      <c r="H29" s="80">
        <v>9.9938801525412753E-4</v>
      </c>
      <c r="J29" s="376"/>
      <c r="K29" s="376"/>
      <c r="M29" s="406"/>
    </row>
    <row r="30" spans="2:13">
      <c r="B30" s="62" t="s">
        <v>66</v>
      </c>
      <c r="C30" s="79"/>
      <c r="D30" s="364">
        <v>67</v>
      </c>
      <c r="E30" s="78">
        <v>6335779.8399999989</v>
      </c>
      <c r="F30" s="365">
        <v>251135.45</v>
      </c>
      <c r="G30" s="368">
        <v>5.9464640727066175E-4</v>
      </c>
      <c r="H30" s="80">
        <v>7.66438172947997E-4</v>
      </c>
      <c r="J30" s="376"/>
      <c r="K30" s="376"/>
    </row>
    <row r="31" spans="2:13">
      <c r="B31" s="62" t="s">
        <v>67</v>
      </c>
      <c r="C31" s="79"/>
      <c r="D31" s="364">
        <v>49</v>
      </c>
      <c r="E31" s="78">
        <v>4526280.87</v>
      </c>
      <c r="F31" s="365">
        <v>206178.36999999994</v>
      </c>
      <c r="G31" s="368">
        <v>4.3489065606361831E-4</v>
      </c>
      <c r="H31" s="80">
        <v>5.4754340079030757E-4</v>
      </c>
      <c r="J31" s="376"/>
      <c r="K31" s="376"/>
    </row>
    <row r="32" spans="2:13">
      <c r="B32" s="62" t="s">
        <v>68</v>
      </c>
      <c r="C32" s="79"/>
      <c r="D32" s="364">
        <v>45</v>
      </c>
      <c r="E32" s="78">
        <v>4451546.9999999981</v>
      </c>
      <c r="F32" s="365">
        <v>206677.93999999994</v>
      </c>
      <c r="G32" s="368">
        <v>3.9938937801760864E-4</v>
      </c>
      <c r="H32" s="80">
        <v>5.3850285768012674E-4</v>
      </c>
      <c r="J32" s="376"/>
      <c r="K32" s="376"/>
    </row>
    <row r="33" spans="2:13">
      <c r="B33" s="62" t="s">
        <v>69</v>
      </c>
      <c r="C33" s="79"/>
      <c r="D33" s="364">
        <v>47</v>
      </c>
      <c r="E33" s="78">
        <v>5240907.8200000012</v>
      </c>
      <c r="F33" s="365">
        <v>249779.11999999994</v>
      </c>
      <c r="G33" s="368">
        <v>4.1714001704061348E-4</v>
      </c>
      <c r="H33" s="80">
        <v>6.3399169724774899E-4</v>
      </c>
      <c r="J33" s="376"/>
      <c r="K33" s="376"/>
    </row>
    <row r="34" spans="2:13">
      <c r="B34" s="62" t="s">
        <v>70</v>
      </c>
      <c r="C34" s="79"/>
      <c r="D34" s="364">
        <v>30</v>
      </c>
      <c r="E34" s="78">
        <v>2283906.0900000003</v>
      </c>
      <c r="F34" s="365">
        <v>138036.37999999998</v>
      </c>
      <c r="G34" s="368">
        <v>2.6625958534507241E-4</v>
      </c>
      <c r="H34" s="80">
        <v>2.76283718028372E-4</v>
      </c>
      <c r="J34" s="376"/>
      <c r="K34" s="376"/>
    </row>
    <row r="35" spans="2:13">
      <c r="B35" s="62" t="s">
        <v>71</v>
      </c>
      <c r="C35" s="79"/>
      <c r="D35" s="364">
        <v>32</v>
      </c>
      <c r="E35" s="78">
        <v>3146687.95</v>
      </c>
      <c r="F35" s="365">
        <v>177281.01</v>
      </c>
      <c r="G35" s="368">
        <v>2.8401022436807724E-4</v>
      </c>
      <c r="H35" s="80">
        <v>3.8065428789196669E-4</v>
      </c>
      <c r="I35" s="118"/>
      <c r="J35" s="376"/>
      <c r="K35" s="376"/>
    </row>
    <row r="36" spans="2:13" ht="12.75" thickBot="1">
      <c r="B36" s="58" t="s">
        <v>12</v>
      </c>
      <c r="C36" s="369"/>
      <c r="D36" s="364">
        <v>143</v>
      </c>
      <c r="E36" s="78">
        <v>14093236.450000001</v>
      </c>
      <c r="F36" s="365">
        <v>1439182.6299999997</v>
      </c>
      <c r="G36" s="370">
        <v>1.2691706901448452E-3</v>
      </c>
      <c r="H36" s="371">
        <v>1.8048563347273945E-3</v>
      </c>
      <c r="I36" s="118"/>
      <c r="J36" s="376"/>
      <c r="K36" s="376"/>
      <c r="L36" s="84"/>
      <c r="M36" s="317"/>
    </row>
    <row r="37" spans="2:13" ht="12.75" thickBot="1">
      <c r="B37" s="372" t="s">
        <v>13</v>
      </c>
      <c r="C37" s="378"/>
      <c r="D37" s="380">
        <v>112672</v>
      </c>
      <c r="E37" s="379">
        <v>8266524376.8199987</v>
      </c>
      <c r="F37" s="82">
        <v>4283222.3199999994</v>
      </c>
      <c r="G37" s="366">
        <v>1.0000000000000002</v>
      </c>
      <c r="H37" s="371">
        <v>0.99999999999999989</v>
      </c>
      <c r="I37" s="118"/>
      <c r="L37" s="84"/>
      <c r="M37" s="317"/>
    </row>
    <row r="38" spans="2:13" ht="27" customHeight="1">
      <c r="B38" s="576" t="s">
        <v>423</v>
      </c>
      <c r="C38" s="576"/>
      <c r="D38" s="571"/>
      <c r="E38" s="571"/>
      <c r="F38" s="576"/>
      <c r="G38" s="576"/>
      <c r="H38" s="576"/>
      <c r="I38" s="311"/>
      <c r="L38" s="84"/>
      <c r="M38" s="317"/>
    </row>
    <row r="39" spans="2:13" ht="12.75" thickBot="1">
      <c r="B39" s="318"/>
      <c r="C39" s="318"/>
      <c r="D39" s="318"/>
      <c r="E39" s="318"/>
      <c r="F39" s="318"/>
      <c r="G39" s="318"/>
      <c r="H39" s="318"/>
      <c r="I39" s="318"/>
      <c r="L39" s="84"/>
      <c r="M39" s="87"/>
    </row>
    <row r="40" spans="2:13">
      <c r="B40" s="40" t="s">
        <v>234</v>
      </c>
      <c r="C40" s="85"/>
      <c r="D40" s="389" t="s">
        <v>203</v>
      </c>
      <c r="E40" s="397" t="s">
        <v>389</v>
      </c>
      <c r="F40" s="397" t="s">
        <v>557</v>
      </c>
      <c r="L40" s="84"/>
      <c r="M40" s="87"/>
    </row>
    <row r="41" spans="2:13" ht="12.75" thickBot="1">
      <c r="B41" s="385"/>
      <c r="C41" s="86"/>
      <c r="D41" s="386"/>
      <c r="E41" s="398" t="s">
        <v>206</v>
      </c>
      <c r="F41" s="398" t="s">
        <v>206</v>
      </c>
      <c r="L41" s="84"/>
      <c r="M41" s="87"/>
    </row>
    <row r="42" spans="2:13">
      <c r="B42" s="53"/>
      <c r="C42" s="323"/>
      <c r="D42" s="373"/>
      <c r="F42" s="399"/>
      <c r="L42" s="84"/>
      <c r="M42" s="87"/>
    </row>
    <row r="43" spans="2:13" ht="12.75">
      <c r="B43" s="342" t="s">
        <v>420</v>
      </c>
      <c r="C43" s="374"/>
      <c r="D43" s="400">
        <v>2</v>
      </c>
      <c r="E43" s="400">
        <v>178711.18</v>
      </c>
      <c r="F43" s="400">
        <v>3760.68</v>
      </c>
      <c r="H43"/>
      <c r="L43" s="89"/>
      <c r="M43" s="89"/>
    </row>
    <row r="44" spans="2:13" ht="12.75">
      <c r="B44" s="342" t="s">
        <v>421</v>
      </c>
      <c r="C44" s="374"/>
      <c r="D44" s="377">
        <v>414</v>
      </c>
      <c r="E44" s="377">
        <v>36040155.13000001</v>
      </c>
      <c r="F44" s="377">
        <v>766017.42000000016</v>
      </c>
    </row>
    <row r="45" spans="2:13" ht="12.75" thickBot="1">
      <c r="B45" s="58"/>
      <c r="C45" s="330"/>
      <c r="D45" s="375"/>
      <c r="F45" s="401"/>
      <c r="H45" s="384"/>
    </row>
    <row r="46" spans="2:13" ht="12" customHeight="1">
      <c r="B46" s="539" t="s">
        <v>422</v>
      </c>
      <c r="C46" s="539"/>
      <c r="D46" s="539"/>
      <c r="E46" s="539"/>
      <c r="F46" s="540"/>
      <c r="G46" s="239"/>
      <c r="H46" s="396"/>
      <c r="I46" s="311"/>
    </row>
    <row r="47" spans="2:13">
      <c r="B47" s="239"/>
      <c r="C47" s="239"/>
      <c r="D47" s="239"/>
      <c r="E47" s="239"/>
      <c r="F47" s="311"/>
      <c r="G47" s="311"/>
      <c r="H47" s="311"/>
      <c r="I47" s="311"/>
    </row>
    <row r="48" spans="2:13" ht="12.75" thickBot="1">
      <c r="B48" s="307"/>
      <c r="C48" s="307"/>
      <c r="D48" s="307"/>
      <c r="E48" s="307"/>
    </row>
    <row r="49" spans="2:7">
      <c r="B49" s="40" t="s">
        <v>233</v>
      </c>
      <c r="C49" s="85"/>
      <c r="D49" s="389" t="s">
        <v>203</v>
      </c>
      <c r="E49" s="70" t="s">
        <v>10</v>
      </c>
    </row>
    <row r="50" spans="2:7" ht="12.75" thickBot="1">
      <c r="B50" s="385"/>
      <c r="C50" s="86"/>
      <c r="D50" s="386"/>
      <c r="E50" s="76" t="s">
        <v>206</v>
      </c>
    </row>
    <row r="51" spans="2:7">
      <c r="B51" s="322"/>
      <c r="C51" s="323"/>
      <c r="D51" s="324"/>
      <c r="E51" s="90"/>
      <c r="G51" s="305"/>
    </row>
    <row r="52" spans="2:7">
      <c r="B52" s="62" t="s">
        <v>424</v>
      </c>
      <c r="C52" s="325"/>
      <c r="D52" s="326">
        <v>459</v>
      </c>
      <c r="E52" s="326">
        <v>17819507.079999998</v>
      </c>
      <c r="F52" s="319"/>
      <c r="G52" s="384"/>
    </row>
    <row r="53" spans="2:7">
      <c r="B53" s="62" t="s">
        <v>425</v>
      </c>
      <c r="C53" s="325"/>
      <c r="D53" s="326">
        <v>3</v>
      </c>
      <c r="E53" s="326">
        <v>123373.66000000387</v>
      </c>
    </row>
    <row r="54" spans="2:7">
      <c r="B54" s="62" t="s">
        <v>426</v>
      </c>
      <c r="C54" s="325"/>
      <c r="D54" s="326">
        <v>462</v>
      </c>
      <c r="E54" s="326">
        <v>17942880.740000002</v>
      </c>
      <c r="G54" s="306"/>
    </row>
    <row r="55" spans="2:7">
      <c r="B55" s="327" t="s">
        <v>540</v>
      </c>
      <c r="C55" s="325"/>
      <c r="D55" s="328">
        <v>0</v>
      </c>
      <c r="E55" s="328">
        <v>0</v>
      </c>
      <c r="F55" s="305"/>
    </row>
    <row r="56" spans="2:7" ht="12.75" thickBot="1">
      <c r="B56" s="329"/>
      <c r="C56" s="330"/>
      <c r="D56" s="331"/>
      <c r="E56" s="332"/>
    </row>
    <row r="57" spans="2:7" ht="12" customHeight="1">
      <c r="B57" s="576" t="s">
        <v>539</v>
      </c>
      <c r="C57" s="576"/>
      <c r="D57" s="576"/>
      <c r="E57" s="576"/>
    </row>
    <row r="58" spans="2:7" ht="12.75" thickBot="1">
      <c r="B58" s="240"/>
      <c r="C58" s="240"/>
      <c r="D58" s="240"/>
      <c r="E58" s="240"/>
    </row>
    <row r="59" spans="2:7">
      <c r="B59" s="40" t="s">
        <v>14</v>
      </c>
      <c r="C59" s="85"/>
      <c r="D59" s="389" t="s">
        <v>203</v>
      </c>
      <c r="E59" s="70" t="s">
        <v>172</v>
      </c>
    </row>
    <row r="60" spans="2:7" ht="12.75" thickBot="1">
      <c r="B60" s="385"/>
      <c r="C60" s="86"/>
      <c r="D60" s="386"/>
      <c r="E60" s="76" t="s">
        <v>206</v>
      </c>
    </row>
    <row r="61" spans="2:7">
      <c r="B61" s="322"/>
      <c r="C61" s="323"/>
      <c r="D61" s="324"/>
      <c r="E61" s="90"/>
    </row>
    <row r="62" spans="2:7">
      <c r="B62" s="62" t="s">
        <v>427</v>
      </c>
      <c r="C62" s="325"/>
      <c r="D62" s="382">
        <v>609</v>
      </c>
      <c r="E62" s="377">
        <v>68601066.549999982</v>
      </c>
    </row>
    <row r="63" spans="2:7">
      <c r="B63" s="62"/>
      <c r="C63" s="325"/>
      <c r="D63" s="377"/>
      <c r="E63" s="381" t="s">
        <v>554</v>
      </c>
    </row>
    <row r="64" spans="2:7">
      <c r="B64" s="62" t="s">
        <v>428</v>
      </c>
      <c r="C64" s="325"/>
      <c r="D64" s="382">
        <v>1</v>
      </c>
      <c r="E64" s="382">
        <v>159071.62999999523</v>
      </c>
      <c r="F64" s="306"/>
      <c r="G64" s="306"/>
    </row>
    <row r="65" spans="2:5">
      <c r="B65" s="62" t="s">
        <v>429</v>
      </c>
      <c r="C65" s="325"/>
      <c r="D65" s="382">
        <v>5</v>
      </c>
      <c r="E65" s="382">
        <v>473865.92000000179</v>
      </c>
    </row>
    <row r="66" spans="2:5">
      <c r="B66" s="62" t="s">
        <v>430</v>
      </c>
      <c r="C66" s="325"/>
      <c r="D66" s="382">
        <v>19</v>
      </c>
      <c r="E66" s="382">
        <v>2481919.1999999806</v>
      </c>
    </row>
    <row r="67" spans="2:5">
      <c r="B67" s="62"/>
      <c r="C67" s="325"/>
      <c r="D67" s="383"/>
      <c r="E67" s="381"/>
    </row>
    <row r="68" spans="2:5">
      <c r="B68" s="62" t="s">
        <v>431</v>
      </c>
      <c r="C68" s="325"/>
      <c r="D68" s="382">
        <v>590</v>
      </c>
      <c r="E68" s="382">
        <v>66119147.350000001</v>
      </c>
    </row>
    <row r="69" spans="2:5" ht="12.75" thickBot="1">
      <c r="B69" s="58"/>
      <c r="C69" s="330"/>
      <c r="D69" s="333"/>
      <c r="E69" s="334"/>
    </row>
  </sheetData>
  <mergeCells count="2">
    <mergeCell ref="B38:H38"/>
    <mergeCell ref="B57:E57"/>
  </mergeCells>
  <pageMargins left="0" right="0" top="0.74803149606299213" bottom="0.74803149606299213" header="0.31496062992125984" footer="0.31496062992125984"/>
  <pageSetup paperSize="8" scale="75" orientation="landscape" r:id="rId1"/>
  <headerFooter>
    <oddHeader>&amp;CFosse Master Trust Investors' Report - April 2016</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N64"/>
  <sheetViews>
    <sheetView showRuler="0" view="pageLayout" zoomScale="75" zoomScaleNormal="66" zoomScaleSheetLayoutView="85" zoomScalePageLayoutView="75" workbookViewId="0"/>
  </sheetViews>
  <sheetFormatPr defaultColWidth="9.140625" defaultRowHeight="12"/>
  <cols>
    <col min="1" max="1" width="1.7109375" style="36" customWidth="1"/>
    <col min="2" max="2" width="23.85546875" style="36"/>
    <col min="3" max="3" width="23.140625" style="36" customWidth="1"/>
    <col min="4" max="7" width="23.85546875" style="36"/>
    <col min="8" max="8" width="6.42578125" style="36" customWidth="1"/>
    <col min="9" max="9" width="55.7109375" style="36" customWidth="1"/>
    <col min="10" max="10" width="11.7109375" style="36" bestFit="1" customWidth="1"/>
    <col min="11" max="11" width="20.42578125" style="36" bestFit="1" customWidth="1"/>
    <col min="12" max="12" width="16.42578125" style="36" bestFit="1" customWidth="1"/>
    <col min="13" max="13" width="15.28515625" style="36" bestFit="1" customWidth="1"/>
    <col min="14" max="14" width="10.28515625" style="36" bestFit="1" customWidth="1"/>
    <col min="15" max="15" width="1.7109375" style="36" customWidth="1"/>
    <col min="16" max="16384" width="9.140625" style="36"/>
  </cols>
  <sheetData>
    <row r="1" spans="2:12" ht="12.75" thickBot="1"/>
    <row r="2" spans="2:12" ht="24" customHeight="1">
      <c r="B2" s="581" t="s">
        <v>175</v>
      </c>
      <c r="C2" s="582"/>
      <c r="D2" s="91" t="s">
        <v>170</v>
      </c>
      <c r="E2" s="70" t="s">
        <v>207</v>
      </c>
      <c r="F2" s="552" t="s">
        <v>172</v>
      </c>
      <c r="G2" s="70" t="s">
        <v>207</v>
      </c>
      <c r="I2" s="93"/>
      <c r="J2" s="94"/>
      <c r="K2" s="69" t="s">
        <v>2</v>
      </c>
      <c r="L2" s="71" t="s">
        <v>172</v>
      </c>
    </row>
    <row r="3" spans="2:12" ht="12.75" thickBot="1">
      <c r="B3" s="579" t="s">
        <v>176</v>
      </c>
      <c r="C3" s="580"/>
      <c r="D3" s="95" t="s">
        <v>171</v>
      </c>
      <c r="E3" s="75" t="s">
        <v>17</v>
      </c>
      <c r="F3" s="550" t="s">
        <v>206</v>
      </c>
      <c r="G3" s="75" t="s">
        <v>173</v>
      </c>
      <c r="I3" s="583" t="s">
        <v>147</v>
      </c>
      <c r="J3" s="584"/>
      <c r="K3" s="97" t="s">
        <v>131</v>
      </c>
      <c r="L3" s="98" t="s">
        <v>131</v>
      </c>
    </row>
    <row r="4" spans="2:12" ht="12.75" thickBot="1">
      <c r="B4" s="53" t="s">
        <v>164</v>
      </c>
      <c r="C4" s="99"/>
      <c r="D4" s="100">
        <v>96819</v>
      </c>
      <c r="E4" s="101">
        <v>0.63052085911145261</v>
      </c>
      <c r="F4" s="102">
        <v>5780392373.5799999</v>
      </c>
      <c r="G4" s="101">
        <v>0.69914316995890924</v>
      </c>
      <c r="I4" s="96"/>
      <c r="J4" s="74"/>
      <c r="K4" s="103"/>
      <c r="L4" s="75" t="s">
        <v>206</v>
      </c>
    </row>
    <row r="5" spans="2:12">
      <c r="B5" s="62" t="s">
        <v>162</v>
      </c>
      <c r="C5" s="104"/>
      <c r="D5" s="100">
        <v>204</v>
      </c>
      <c r="E5" s="101">
        <v>1.3285228649204839E-3</v>
      </c>
      <c r="F5" s="102">
        <v>7625773.9299999997</v>
      </c>
      <c r="G5" s="101">
        <v>9.2221164877700015E-4</v>
      </c>
      <c r="I5" s="53" t="s">
        <v>434</v>
      </c>
      <c r="J5" s="77"/>
      <c r="K5" s="344">
        <v>0</v>
      </c>
      <c r="L5" s="344">
        <v>0</v>
      </c>
    </row>
    <row r="6" spans="2:12">
      <c r="B6" s="62" t="s">
        <v>165</v>
      </c>
      <c r="C6" s="104"/>
      <c r="D6" s="100">
        <v>9</v>
      </c>
      <c r="E6" s="101">
        <v>5.8611302864138999E-5</v>
      </c>
      <c r="F6" s="102">
        <v>82544.59</v>
      </c>
      <c r="G6" s="101">
        <v>9.9824074435316338E-6</v>
      </c>
      <c r="I6" s="62" t="s">
        <v>3</v>
      </c>
      <c r="J6" s="79"/>
      <c r="K6" s="345">
        <v>1352</v>
      </c>
      <c r="L6" s="345">
        <v>97838222.909999996</v>
      </c>
    </row>
    <row r="7" spans="2:12">
      <c r="B7" s="62" t="s">
        <v>192</v>
      </c>
      <c r="C7" s="104"/>
      <c r="D7" s="100">
        <v>56520</v>
      </c>
      <c r="E7" s="101">
        <v>0.3680789819867929</v>
      </c>
      <c r="F7" s="102">
        <v>2480868340.6999998</v>
      </c>
      <c r="G7" s="101">
        <v>0.30002012961268149</v>
      </c>
      <c r="I7" s="62" t="s">
        <v>435</v>
      </c>
      <c r="J7" s="79"/>
      <c r="K7" s="345">
        <v>297</v>
      </c>
      <c r="L7" s="345">
        <v>28243558.399999999</v>
      </c>
    </row>
    <row r="8" spans="2:12" ht="12.75" customHeight="1" thickBot="1">
      <c r="B8" s="62" t="s">
        <v>139</v>
      </c>
      <c r="C8" s="105"/>
      <c r="D8" s="100">
        <v>2</v>
      </c>
      <c r="E8" s="101">
        <v>1.3024733969808666E-5</v>
      </c>
      <c r="F8" s="102">
        <v>37263.22</v>
      </c>
      <c r="G8" s="101">
        <v>4.5063721886311006E-6</v>
      </c>
      <c r="I8" s="62" t="s">
        <v>436</v>
      </c>
      <c r="J8" s="79"/>
      <c r="K8" s="345">
        <v>0</v>
      </c>
      <c r="L8" s="346">
        <v>0</v>
      </c>
    </row>
    <row r="9" spans="2:12" ht="12" customHeight="1" thickBot="1">
      <c r="B9" s="106" t="s">
        <v>13</v>
      </c>
      <c r="C9" s="107"/>
      <c r="D9" s="108">
        <v>153554</v>
      </c>
      <c r="E9" s="83">
        <v>0.99999999999999989</v>
      </c>
      <c r="F9" s="108">
        <v>8269006296.0200005</v>
      </c>
      <c r="G9" s="83">
        <v>1.0001</v>
      </c>
      <c r="I9" s="62" t="s">
        <v>541</v>
      </c>
      <c r="J9" s="79"/>
      <c r="K9" s="345">
        <v>0</v>
      </c>
      <c r="L9" s="346">
        <v>0</v>
      </c>
    </row>
    <row r="10" spans="2:12" ht="13.5" customHeight="1" thickBot="1">
      <c r="I10" s="586" t="s">
        <v>650</v>
      </c>
      <c r="J10" s="586"/>
      <c r="K10" s="586"/>
      <c r="L10" s="586"/>
    </row>
    <row r="11" spans="2:12">
      <c r="B11" s="577" t="s">
        <v>178</v>
      </c>
      <c r="C11" s="578"/>
      <c r="D11" s="110" t="s">
        <v>170</v>
      </c>
      <c r="E11" s="71" t="s">
        <v>207</v>
      </c>
      <c r="F11" s="549" t="s">
        <v>172</v>
      </c>
      <c r="G11" s="71" t="s">
        <v>207</v>
      </c>
      <c r="H11" s="109"/>
      <c r="I11" s="587"/>
      <c r="J11" s="587"/>
      <c r="K11" s="587"/>
      <c r="L11" s="587"/>
    </row>
    <row r="12" spans="2:12" ht="12.75" customHeight="1" thickBot="1">
      <c r="B12" s="579" t="s">
        <v>176</v>
      </c>
      <c r="C12" s="580"/>
      <c r="D12" s="95" t="s">
        <v>171</v>
      </c>
      <c r="E12" s="75" t="s">
        <v>17</v>
      </c>
      <c r="F12" s="550" t="s">
        <v>206</v>
      </c>
      <c r="G12" s="75" t="s">
        <v>173</v>
      </c>
      <c r="H12" s="112"/>
      <c r="I12" s="571" t="s">
        <v>508</v>
      </c>
      <c r="J12" s="571"/>
      <c r="K12" s="571"/>
      <c r="L12" s="571"/>
    </row>
    <row r="13" spans="2:12" ht="12.75" customHeight="1">
      <c r="B13" s="53" t="s">
        <v>198</v>
      </c>
      <c r="C13" s="99"/>
      <c r="D13" s="113">
        <v>103838</v>
      </c>
      <c r="E13" s="101">
        <v>0.67623116297849617</v>
      </c>
      <c r="F13" s="114">
        <v>4060912620.2199998</v>
      </c>
      <c r="G13" s="101">
        <v>0.49110043877637138</v>
      </c>
      <c r="H13" s="112"/>
      <c r="I13" s="571"/>
      <c r="J13" s="571"/>
      <c r="K13" s="571"/>
      <c r="L13" s="571"/>
    </row>
    <row r="14" spans="2:12" ht="12.75" thickBot="1">
      <c r="B14" s="62" t="s">
        <v>432</v>
      </c>
      <c r="C14" s="104"/>
      <c r="D14" s="113">
        <v>49716</v>
      </c>
      <c r="E14" s="101">
        <v>0.32376883702150383</v>
      </c>
      <c r="F14" s="114">
        <v>4208093675.8000002</v>
      </c>
      <c r="G14" s="101">
        <v>0.50889956122362856</v>
      </c>
      <c r="H14" s="112"/>
      <c r="I14" s="571"/>
      <c r="J14" s="571"/>
      <c r="K14" s="571"/>
      <c r="L14" s="571"/>
    </row>
    <row r="15" spans="2:12" ht="12.75" thickBot="1">
      <c r="B15" s="106" t="s">
        <v>13</v>
      </c>
      <c r="C15" s="107"/>
      <c r="D15" s="116">
        <v>153554</v>
      </c>
      <c r="E15" s="117">
        <v>1</v>
      </c>
      <c r="F15" s="116">
        <v>8269006296.0200005</v>
      </c>
      <c r="G15" s="117">
        <v>1</v>
      </c>
      <c r="H15" s="112"/>
    </row>
    <row r="16" spans="2:12" ht="12.75" thickBot="1">
      <c r="H16" s="118"/>
    </row>
    <row r="17" spans="1:14" ht="25.5" customHeight="1">
      <c r="B17" s="577" t="s">
        <v>179</v>
      </c>
      <c r="C17" s="578"/>
      <c r="D17" s="110" t="s">
        <v>170</v>
      </c>
      <c r="E17" s="71" t="s">
        <v>207</v>
      </c>
      <c r="F17" s="549" t="s">
        <v>172</v>
      </c>
      <c r="G17" s="71" t="s">
        <v>207</v>
      </c>
      <c r="H17" s="112"/>
      <c r="I17" s="308" t="s">
        <v>543</v>
      </c>
      <c r="J17" s="308" t="s">
        <v>544</v>
      </c>
      <c r="K17" s="309" t="s">
        <v>545</v>
      </c>
      <c r="L17" s="310" t="s">
        <v>546</v>
      </c>
      <c r="M17" s="310" t="s">
        <v>547</v>
      </c>
      <c r="N17" s="111" t="s">
        <v>548</v>
      </c>
    </row>
    <row r="18" spans="1:14" ht="12.75" customHeight="1" thickBot="1">
      <c r="B18" s="579" t="s">
        <v>176</v>
      </c>
      <c r="C18" s="580"/>
      <c r="D18" s="95" t="s">
        <v>171</v>
      </c>
      <c r="E18" s="75" t="s">
        <v>17</v>
      </c>
      <c r="F18" s="550" t="s">
        <v>206</v>
      </c>
      <c r="G18" s="75" t="s">
        <v>173</v>
      </c>
      <c r="H18" s="112"/>
      <c r="I18" s="98"/>
      <c r="J18" s="98" t="s">
        <v>207</v>
      </c>
      <c r="K18" s="98" t="s">
        <v>207</v>
      </c>
      <c r="L18" s="98" t="s">
        <v>207</v>
      </c>
      <c r="M18" s="97" t="s">
        <v>207</v>
      </c>
      <c r="N18" s="97" t="s">
        <v>207</v>
      </c>
    </row>
    <row r="19" spans="1:14" ht="24.75" thickBot="1">
      <c r="B19" s="62" t="s">
        <v>433</v>
      </c>
      <c r="C19" s="88"/>
      <c r="D19" s="113">
        <v>74817</v>
      </c>
      <c r="E19" s="101">
        <v>0.48723576070958752</v>
      </c>
      <c r="F19" s="114">
        <v>5231875964.3900003</v>
      </c>
      <c r="G19" s="101">
        <v>0.63270915235705927</v>
      </c>
      <c r="H19" s="112"/>
      <c r="I19" s="391" t="s">
        <v>437</v>
      </c>
      <c r="J19" s="392"/>
      <c r="K19" s="392"/>
      <c r="L19" s="392"/>
      <c r="M19" s="392"/>
      <c r="N19" s="393"/>
    </row>
    <row r="20" spans="1:14">
      <c r="B20" s="62" t="s">
        <v>180</v>
      </c>
      <c r="C20" s="88"/>
      <c r="D20" s="113">
        <v>78737</v>
      </c>
      <c r="E20" s="101">
        <v>0.51276423929041248</v>
      </c>
      <c r="F20" s="114">
        <v>3037130331.6300001</v>
      </c>
      <c r="G20" s="101">
        <v>0.36729084764294079</v>
      </c>
      <c r="H20" s="112"/>
      <c r="I20" s="115" t="s">
        <v>184</v>
      </c>
      <c r="J20" s="566">
        <v>1.8286687966047422E-2</v>
      </c>
      <c r="K20" s="567">
        <v>0.19866121941486914</v>
      </c>
      <c r="L20" s="567">
        <v>1.9691978286127478E-2</v>
      </c>
      <c r="M20" s="568">
        <v>0.21617645512899986</v>
      </c>
      <c r="N20" s="568">
        <v>0.23876841779016267</v>
      </c>
    </row>
    <row r="21" spans="1:14" ht="12.75" thickBot="1">
      <c r="B21" s="62" t="s">
        <v>139</v>
      </c>
      <c r="C21" s="88"/>
      <c r="D21" s="113">
        <v>0</v>
      </c>
      <c r="E21" s="101">
        <v>0</v>
      </c>
      <c r="F21" s="122">
        <v>0</v>
      </c>
      <c r="G21" s="101">
        <v>0</v>
      </c>
      <c r="H21" s="112"/>
      <c r="I21" s="115" t="s">
        <v>185</v>
      </c>
      <c r="J21" s="569">
        <v>2.1813386908264218E-2</v>
      </c>
      <c r="K21" s="567">
        <v>0.23253146308296735</v>
      </c>
      <c r="L21" s="567">
        <v>1.9376463996456088E-2</v>
      </c>
      <c r="M21" s="568">
        <v>0.21301767581812658</v>
      </c>
      <c r="N21" s="568">
        <v>0.23804760408010617</v>
      </c>
    </row>
    <row r="22" spans="1:14" ht="12.75" thickBot="1">
      <c r="B22" s="106" t="s">
        <v>13</v>
      </c>
      <c r="C22" s="124"/>
      <c r="D22" s="116">
        <v>153554</v>
      </c>
      <c r="E22" s="117">
        <v>1</v>
      </c>
      <c r="F22" s="125">
        <v>8269006296.0200005</v>
      </c>
      <c r="G22" s="117">
        <v>1</v>
      </c>
      <c r="H22" s="118"/>
      <c r="I22" s="347" t="s">
        <v>438</v>
      </c>
      <c r="J22" s="348"/>
      <c r="K22" s="348"/>
      <c r="L22" s="349"/>
      <c r="M22" s="350"/>
      <c r="N22" s="351"/>
    </row>
    <row r="23" spans="1:14" ht="12.75" thickBot="1">
      <c r="B23" s="126"/>
      <c r="C23" s="126"/>
      <c r="I23" s="115" t="s">
        <v>184</v>
      </c>
      <c r="J23" s="566">
        <v>1.4976624920628255E-2</v>
      </c>
      <c r="K23" s="566">
        <v>0.16563046277325399</v>
      </c>
      <c r="L23" s="566">
        <v>1.639794804282934E-2</v>
      </c>
      <c r="M23" s="566">
        <v>0.18272551730769682</v>
      </c>
      <c r="N23" s="566">
        <v>0.19986422497686585</v>
      </c>
    </row>
    <row r="24" spans="1:14" ht="12.75" customHeight="1" thickBot="1">
      <c r="A24" s="128"/>
      <c r="B24" s="577" t="s">
        <v>196</v>
      </c>
      <c r="C24" s="578"/>
      <c r="D24" s="110" t="s">
        <v>305</v>
      </c>
      <c r="E24" s="71" t="s">
        <v>207</v>
      </c>
      <c r="F24" s="549" t="s">
        <v>172</v>
      </c>
      <c r="G24" s="71" t="s">
        <v>207</v>
      </c>
      <c r="I24" s="119" t="s">
        <v>185</v>
      </c>
      <c r="J24" s="569">
        <v>1.8595144127964817E-2</v>
      </c>
      <c r="K24" s="569">
        <v>0.20167738934598467</v>
      </c>
      <c r="L24" s="569">
        <v>1.6121812076992859E-2</v>
      </c>
      <c r="M24" s="569">
        <v>0.17987352916150434</v>
      </c>
      <c r="N24" s="569">
        <v>0.19929831341462775</v>
      </c>
    </row>
    <row r="25" spans="1:14" ht="13.5" customHeight="1" thickBot="1">
      <c r="B25" s="579" t="s">
        <v>206</v>
      </c>
      <c r="C25" s="580"/>
      <c r="D25" s="75" t="s">
        <v>18</v>
      </c>
      <c r="E25" s="75" t="s">
        <v>17</v>
      </c>
      <c r="F25" s="75" t="s">
        <v>206</v>
      </c>
      <c r="G25" s="551" t="s">
        <v>173</v>
      </c>
      <c r="I25" s="394"/>
      <c r="J25" s="394"/>
      <c r="K25" s="394"/>
      <c r="L25" s="394"/>
      <c r="M25" s="394"/>
      <c r="N25" s="394"/>
    </row>
    <row r="26" spans="1:14">
      <c r="B26" s="62" t="s">
        <v>72</v>
      </c>
      <c r="C26" s="104"/>
      <c r="D26" s="132">
        <v>49150</v>
      </c>
      <c r="E26" s="80">
        <v>0.43614840581767844</v>
      </c>
      <c r="F26" s="78">
        <v>1163164683.5</v>
      </c>
      <c r="G26" s="101">
        <v>0.14066559413068161</v>
      </c>
    </row>
    <row r="27" spans="1:14" ht="12.75" thickBot="1">
      <c r="B27" s="62" t="s">
        <v>73</v>
      </c>
      <c r="C27" s="104"/>
      <c r="D27" s="132">
        <v>34984</v>
      </c>
      <c r="E27" s="80">
        <v>0.31044182765260758</v>
      </c>
      <c r="F27" s="78">
        <v>2536866659.1300001</v>
      </c>
      <c r="G27" s="101">
        <v>0.30679220311526834</v>
      </c>
      <c r="I27" s="29"/>
      <c r="J27" s="120"/>
      <c r="K27" s="120"/>
      <c r="L27" s="121"/>
    </row>
    <row r="28" spans="1:14">
      <c r="B28" s="62" t="s">
        <v>74</v>
      </c>
      <c r="C28" s="104"/>
      <c r="D28" s="132">
        <v>17007</v>
      </c>
      <c r="E28" s="80">
        <v>0.15091710961833688</v>
      </c>
      <c r="F28" s="78">
        <v>2061203518.3699999</v>
      </c>
      <c r="G28" s="101">
        <v>0.24926858737090202</v>
      </c>
      <c r="I28" s="388" t="s">
        <v>177</v>
      </c>
      <c r="J28" s="70"/>
      <c r="L28" s="123"/>
    </row>
    <row r="29" spans="1:14" ht="12.75" thickBot="1">
      <c r="B29" s="62" t="s">
        <v>75</v>
      </c>
      <c r="C29" s="104"/>
      <c r="D29" s="132">
        <v>6627</v>
      </c>
      <c r="E29" s="80">
        <v>5.8806825744735607E-2</v>
      </c>
      <c r="F29" s="78">
        <v>1132928367.24</v>
      </c>
      <c r="G29" s="101">
        <v>0.13700901011350011</v>
      </c>
      <c r="I29" s="387" t="s">
        <v>371</v>
      </c>
      <c r="J29" s="75"/>
    </row>
    <row r="30" spans="1:14">
      <c r="B30" s="62" t="s">
        <v>76</v>
      </c>
      <c r="C30" s="104"/>
      <c r="D30" s="132">
        <v>2608</v>
      </c>
      <c r="E30" s="80">
        <v>2.3142930668820047E-2</v>
      </c>
      <c r="F30" s="78">
        <v>578920931.86000001</v>
      </c>
      <c r="G30" s="101">
        <v>7.0010943411500812E-2</v>
      </c>
      <c r="I30" s="62" t="s">
        <v>439</v>
      </c>
      <c r="J30" s="127">
        <v>4.99E-2</v>
      </c>
    </row>
    <row r="31" spans="1:14">
      <c r="B31" s="62" t="s">
        <v>77</v>
      </c>
      <c r="C31" s="104"/>
      <c r="D31" s="132">
        <v>992</v>
      </c>
      <c r="E31" s="80">
        <v>8.8028325243364597E-3</v>
      </c>
      <c r="F31" s="78">
        <v>270024628.52999997</v>
      </c>
      <c r="G31" s="101">
        <v>3.2655027564795422E-2</v>
      </c>
      <c r="I31" s="62" t="s">
        <v>440</v>
      </c>
      <c r="J31" s="129">
        <v>39874</v>
      </c>
    </row>
    <row r="32" spans="1:14">
      <c r="B32" s="62" t="s">
        <v>78</v>
      </c>
      <c r="C32" s="104"/>
      <c r="D32" s="132">
        <v>549</v>
      </c>
      <c r="E32" s="80">
        <v>4.8717288869563674E-3</v>
      </c>
      <c r="F32" s="78">
        <v>177359739.74000001</v>
      </c>
      <c r="G32" s="101">
        <v>2.1448736811987435E-2</v>
      </c>
      <c r="I32" s="62" t="s">
        <v>441</v>
      </c>
      <c r="J32" s="130">
        <v>5.0900000000000001E-2</v>
      </c>
    </row>
    <row r="33" spans="2:10" ht="12.75" thickBot="1">
      <c r="B33" s="62" t="s">
        <v>79</v>
      </c>
      <c r="C33" s="104"/>
      <c r="D33" s="132">
        <v>294</v>
      </c>
      <c r="E33" s="80">
        <v>2.6089039941077814E-3</v>
      </c>
      <c r="F33" s="78">
        <v>109731864.54000001</v>
      </c>
      <c r="G33" s="101">
        <v>1.3270260127001676E-2</v>
      </c>
      <c r="I33" s="58" t="s">
        <v>440</v>
      </c>
      <c r="J33" s="131">
        <v>39846</v>
      </c>
    </row>
    <row r="34" spans="2:10">
      <c r="B34" s="62" t="s">
        <v>80</v>
      </c>
      <c r="C34" s="104"/>
      <c r="D34" s="132">
        <v>177</v>
      </c>
      <c r="E34" s="80">
        <v>1.570666690330195E-3</v>
      </c>
      <c r="F34" s="78">
        <v>74700335.790000007</v>
      </c>
      <c r="G34" s="101">
        <v>9.0337742064550662E-3</v>
      </c>
    </row>
    <row r="35" spans="2:10">
      <c r="B35" s="62" t="s">
        <v>81</v>
      </c>
      <c r="C35" s="104"/>
      <c r="D35" s="132">
        <v>114</v>
      </c>
      <c r="E35" s="80">
        <v>1.0116158344499562E-3</v>
      </c>
      <c r="F35" s="78">
        <v>53916875.350000001</v>
      </c>
      <c r="G35" s="101">
        <v>6.5203572738783662E-3</v>
      </c>
    </row>
    <row r="36" spans="2:10">
      <c r="B36" s="62" t="s">
        <v>82</v>
      </c>
      <c r="C36" s="104"/>
      <c r="D36" s="132">
        <v>66</v>
      </c>
      <c r="E36" s="80">
        <v>5.8567232520786929E-4</v>
      </c>
      <c r="F36" s="78">
        <v>34235355.439999998</v>
      </c>
      <c r="G36" s="101">
        <v>4.1402018833239986E-3</v>
      </c>
    </row>
    <row r="37" spans="2:10">
      <c r="B37" s="62" t="s">
        <v>83</v>
      </c>
      <c r="C37" s="104"/>
      <c r="D37" s="132">
        <v>55</v>
      </c>
      <c r="E37" s="80">
        <v>4.8806027100655776E-4</v>
      </c>
      <c r="F37" s="78">
        <v>31503867.84</v>
      </c>
      <c r="G37" s="101">
        <v>3.8098734856645716E-3</v>
      </c>
    </row>
    <row r="38" spans="2:10">
      <c r="B38" s="62" t="s">
        <v>84</v>
      </c>
      <c r="C38" s="104"/>
      <c r="D38" s="132">
        <v>34</v>
      </c>
      <c r="E38" s="80">
        <v>3.0170998571314478E-4</v>
      </c>
      <c r="F38" s="78">
        <v>21095462.949999999</v>
      </c>
      <c r="G38" s="101">
        <v>2.5511484929154758E-3</v>
      </c>
    </row>
    <row r="39" spans="2:10">
      <c r="B39" s="62" t="s">
        <v>85</v>
      </c>
      <c r="C39" s="104"/>
      <c r="D39" s="132">
        <v>21</v>
      </c>
      <c r="E39" s="80">
        <v>1.8635028529341297E-4</v>
      </c>
      <c r="F39" s="78">
        <v>14041825.9</v>
      </c>
      <c r="G39" s="101">
        <v>1.6981273683100895E-3</v>
      </c>
    </row>
    <row r="40" spans="2:10">
      <c r="B40" s="62" t="s">
        <v>86</v>
      </c>
      <c r="C40" s="104"/>
      <c r="D40" s="132">
        <v>13</v>
      </c>
      <c r="E40" s="80">
        <v>1.1535970041973183E-4</v>
      </c>
      <c r="F40" s="78">
        <v>9312179.8399999999</v>
      </c>
      <c r="G40" s="101">
        <v>1.1261546438151942E-3</v>
      </c>
    </row>
    <row r="41" spans="2:10">
      <c r="B41" s="62" t="s">
        <v>286</v>
      </c>
      <c r="C41" s="104"/>
      <c r="D41" s="132">
        <v>0</v>
      </c>
      <c r="E41" s="80">
        <v>0</v>
      </c>
      <c r="F41" s="78">
        <v>0</v>
      </c>
      <c r="G41" s="101">
        <v>0</v>
      </c>
    </row>
    <row r="42" spans="2:10">
      <c r="B42" s="62" t="s">
        <v>287</v>
      </c>
      <c r="C42" s="104"/>
      <c r="D42" s="132">
        <v>0</v>
      </c>
      <c r="E42" s="80">
        <v>0</v>
      </c>
      <c r="F42" s="78">
        <v>0</v>
      </c>
      <c r="G42" s="101">
        <v>0</v>
      </c>
    </row>
    <row r="43" spans="2:10">
      <c r="B43" s="62" t="s">
        <v>288</v>
      </c>
      <c r="C43" s="104"/>
      <c r="D43" s="132">
        <v>0</v>
      </c>
      <c r="E43" s="80">
        <v>0</v>
      </c>
      <c r="F43" s="78">
        <v>0</v>
      </c>
      <c r="G43" s="101">
        <v>0</v>
      </c>
    </row>
    <row r="44" spans="2:10">
      <c r="B44" s="62" t="s">
        <v>289</v>
      </c>
      <c r="C44" s="104"/>
      <c r="D44" s="132">
        <v>0</v>
      </c>
      <c r="E44" s="80">
        <v>0</v>
      </c>
      <c r="F44" s="78">
        <v>0</v>
      </c>
      <c r="G44" s="101">
        <v>0</v>
      </c>
    </row>
    <row r="45" spans="2:10">
      <c r="B45" s="62" t="s">
        <v>290</v>
      </c>
      <c r="C45" s="104"/>
      <c r="D45" s="132">
        <v>0</v>
      </c>
      <c r="E45" s="80">
        <v>0</v>
      </c>
      <c r="F45" s="78">
        <v>0</v>
      </c>
      <c r="G45" s="101">
        <v>0</v>
      </c>
    </row>
    <row r="46" spans="2:10" ht="12.75" thickBot="1">
      <c r="B46" s="62" t="s">
        <v>22</v>
      </c>
      <c r="C46" s="104"/>
      <c r="D46" s="132">
        <v>0</v>
      </c>
      <c r="E46" s="80">
        <v>0</v>
      </c>
      <c r="F46" s="78">
        <v>0</v>
      </c>
      <c r="G46" s="101">
        <v>0</v>
      </c>
    </row>
    <row r="47" spans="2:10" ht="12.75" thickBot="1">
      <c r="B47" s="106" t="s">
        <v>13</v>
      </c>
      <c r="C47" s="107"/>
      <c r="D47" s="133">
        <v>112691</v>
      </c>
      <c r="E47" s="83">
        <v>1</v>
      </c>
      <c r="F47" s="133">
        <v>8269006296.0199986</v>
      </c>
      <c r="G47" s="83">
        <v>1</v>
      </c>
    </row>
    <row r="48" spans="2:10">
      <c r="B48" s="585" t="s">
        <v>660</v>
      </c>
      <c r="C48" s="585"/>
      <c r="D48" s="585"/>
      <c r="E48" s="585"/>
      <c r="F48" s="585"/>
      <c r="G48" s="585"/>
    </row>
    <row r="49" spans="2:12" ht="12" customHeight="1" thickBot="1"/>
    <row r="50" spans="2:12" s="128" customFormat="1">
      <c r="B50" s="577" t="s">
        <v>141</v>
      </c>
      <c r="C50" s="578"/>
      <c r="D50" s="110" t="s">
        <v>203</v>
      </c>
      <c r="E50" s="71" t="s">
        <v>207</v>
      </c>
      <c r="F50" s="390" t="s">
        <v>172</v>
      </c>
      <c r="G50" s="71" t="s">
        <v>207</v>
      </c>
      <c r="I50" s="36"/>
      <c r="J50" s="36"/>
      <c r="K50" s="36"/>
      <c r="L50" s="36"/>
    </row>
    <row r="51" spans="2:12" ht="12.75" thickBot="1">
      <c r="B51" s="182"/>
      <c r="C51" s="86"/>
      <c r="D51" s="181"/>
      <c r="E51" s="75" t="s">
        <v>17</v>
      </c>
      <c r="F51" s="180" t="s">
        <v>206</v>
      </c>
      <c r="G51" s="75" t="s">
        <v>173</v>
      </c>
      <c r="I51" s="128"/>
      <c r="J51" s="128"/>
      <c r="K51" s="128"/>
      <c r="L51" s="128"/>
    </row>
    <row r="52" spans="2:12">
      <c r="B52" s="53" t="s">
        <v>87</v>
      </c>
      <c r="C52" s="99"/>
      <c r="D52" s="132">
        <v>3828</v>
      </c>
      <c r="E52" s="80">
        <v>3.3968994862056422E-2</v>
      </c>
      <c r="F52" s="78">
        <v>260302728.02000001</v>
      </c>
      <c r="G52" s="80">
        <v>3.1479323960037095E-2</v>
      </c>
    </row>
    <row r="53" spans="2:12">
      <c r="B53" s="62" t="s">
        <v>88</v>
      </c>
      <c r="C53" s="104"/>
      <c r="D53" s="132">
        <v>9509</v>
      </c>
      <c r="E53" s="80">
        <v>8.4381183945479235E-2</v>
      </c>
      <c r="F53" s="78">
        <v>583317028.98000002</v>
      </c>
      <c r="G53" s="80">
        <v>7.0542578890133309E-2</v>
      </c>
    </row>
    <row r="54" spans="2:12">
      <c r="B54" s="62" t="s">
        <v>89</v>
      </c>
      <c r="C54" s="104"/>
      <c r="D54" s="132">
        <v>4713</v>
      </c>
      <c r="E54" s="80">
        <v>4.1822328313707392E-2</v>
      </c>
      <c r="F54" s="78">
        <v>630454301.17999995</v>
      </c>
      <c r="G54" s="80">
        <v>7.624305492226402E-2</v>
      </c>
    </row>
    <row r="55" spans="2:12">
      <c r="B55" s="62" t="s">
        <v>90</v>
      </c>
      <c r="C55" s="104"/>
      <c r="D55" s="132">
        <v>4756</v>
      </c>
      <c r="E55" s="80">
        <v>4.2203902707403429E-2</v>
      </c>
      <c r="F55" s="78">
        <v>301644604.30000001</v>
      </c>
      <c r="G55" s="80">
        <v>3.6478942390597305E-2</v>
      </c>
    </row>
    <row r="56" spans="2:12">
      <c r="B56" s="62" t="s">
        <v>91</v>
      </c>
      <c r="C56" s="104"/>
      <c r="D56" s="132">
        <v>12258</v>
      </c>
      <c r="E56" s="80">
        <v>0.1087753236726979</v>
      </c>
      <c r="F56" s="78">
        <v>810301425.80999994</v>
      </c>
      <c r="G56" s="80">
        <v>9.7992599933079058E-2</v>
      </c>
    </row>
    <row r="57" spans="2:12">
      <c r="B57" s="62" t="s">
        <v>92</v>
      </c>
      <c r="C57" s="104"/>
      <c r="D57" s="132">
        <v>20536</v>
      </c>
      <c r="E57" s="80">
        <v>0.18223283137073945</v>
      </c>
      <c r="F57" s="78">
        <v>2008291254.5799999</v>
      </c>
      <c r="G57" s="80">
        <v>0.24286972130455639</v>
      </c>
    </row>
    <row r="58" spans="2:12">
      <c r="B58" s="62" t="s">
        <v>93</v>
      </c>
      <c r="C58" s="104"/>
      <c r="D58" s="132">
        <v>8362</v>
      </c>
      <c r="E58" s="80">
        <v>7.4202908839215195E-2</v>
      </c>
      <c r="F58" s="78">
        <v>634247026.88999999</v>
      </c>
      <c r="G58" s="80">
        <v>7.6701722575211087E-2</v>
      </c>
    </row>
    <row r="59" spans="2:12">
      <c r="B59" s="62" t="s">
        <v>94</v>
      </c>
      <c r="C59" s="104"/>
      <c r="D59" s="132">
        <v>8668</v>
      </c>
      <c r="E59" s="80">
        <v>7.6918298710633506E-2</v>
      </c>
      <c r="F59" s="78">
        <v>600485469.17999995</v>
      </c>
      <c r="G59" s="80">
        <v>7.2618818716950639E-2</v>
      </c>
    </row>
    <row r="60" spans="2:12">
      <c r="B60" s="62" t="s">
        <v>95</v>
      </c>
      <c r="C60" s="104"/>
      <c r="D60" s="132">
        <v>9639</v>
      </c>
      <c r="E60" s="80">
        <v>8.553478094967655E-2</v>
      </c>
      <c r="F60" s="78">
        <v>593321939.88999999</v>
      </c>
      <c r="G60" s="80">
        <v>7.1752507937450097E-2</v>
      </c>
    </row>
    <row r="61" spans="2:12">
      <c r="B61" s="62" t="s">
        <v>96</v>
      </c>
      <c r="C61" s="104"/>
      <c r="D61" s="132">
        <v>13978</v>
      </c>
      <c r="E61" s="80">
        <v>0.12403829942053934</v>
      </c>
      <c r="F61" s="78">
        <v>787230263.42999995</v>
      </c>
      <c r="G61" s="80">
        <v>9.520252316277783E-2</v>
      </c>
    </row>
    <row r="62" spans="2:12">
      <c r="B62" s="62" t="s">
        <v>97</v>
      </c>
      <c r="C62" s="104"/>
      <c r="D62" s="132">
        <v>5086</v>
      </c>
      <c r="E62" s="80">
        <v>4.5132264333442779E-2</v>
      </c>
      <c r="F62" s="78">
        <v>308125949.06</v>
      </c>
      <c r="G62" s="80">
        <v>3.7262754196753449E-2</v>
      </c>
    </row>
    <row r="63" spans="2:12" ht="12.75" thickBot="1">
      <c r="B63" s="62" t="s">
        <v>98</v>
      </c>
      <c r="C63" s="104"/>
      <c r="D63" s="132">
        <v>11358</v>
      </c>
      <c r="E63" s="80">
        <v>0.10078888287440878</v>
      </c>
      <c r="F63" s="78">
        <v>751284304.70000005</v>
      </c>
      <c r="G63" s="80">
        <v>9.0855452010189491E-2</v>
      </c>
    </row>
    <row r="64" spans="2:12" ht="12.75" thickBot="1">
      <c r="B64" s="106" t="s">
        <v>13</v>
      </c>
      <c r="C64" s="107"/>
      <c r="D64" s="82">
        <v>112691</v>
      </c>
      <c r="E64" s="83">
        <v>1</v>
      </c>
      <c r="F64" s="82">
        <v>8269006296.0200014</v>
      </c>
      <c r="G64" s="83">
        <v>0.99999999999999989</v>
      </c>
    </row>
  </sheetData>
  <mergeCells count="13">
    <mergeCell ref="B50:C50"/>
    <mergeCell ref="B12:C12"/>
    <mergeCell ref="B2:C2"/>
    <mergeCell ref="B3:C3"/>
    <mergeCell ref="I3:J3"/>
    <mergeCell ref="B11:C11"/>
    <mergeCell ref="B48:G48"/>
    <mergeCell ref="B17:C17"/>
    <mergeCell ref="B18:C18"/>
    <mergeCell ref="B25:C25"/>
    <mergeCell ref="B24:C24"/>
    <mergeCell ref="I10:L11"/>
    <mergeCell ref="I12:L14"/>
  </mergeCells>
  <pageMargins left="0" right="0" top="0.74803149606299213" bottom="0.74803149606299213" header="0.31496062992125984" footer="0.31496062992125984"/>
  <pageSetup paperSize="8" scale="75" fitToHeight="0" orientation="landscape" r:id="rId1"/>
  <headerFooter>
    <oddHeader>&amp;CFosse Master Trust Investors' Report - April 2016</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M52"/>
  <sheetViews>
    <sheetView showRuler="0" view="pageLayout" zoomScale="75" zoomScaleNormal="100" zoomScaleSheetLayoutView="80" zoomScalePageLayoutView="75" workbookViewId="0"/>
  </sheetViews>
  <sheetFormatPr defaultColWidth="5.7109375" defaultRowHeight="12"/>
  <cols>
    <col min="1" max="1" width="6.42578125" style="8" customWidth="1"/>
    <col min="2" max="2" width="34.28515625" style="8" customWidth="1"/>
    <col min="3" max="4" width="16.5703125" style="8" customWidth="1"/>
    <col min="5" max="5" width="21.28515625" style="8" bestFit="1" customWidth="1"/>
    <col min="6" max="6" width="16.5703125" style="8" customWidth="1"/>
    <col min="7" max="7" width="6.42578125" style="8" customWidth="1"/>
    <col min="8" max="8" width="12" style="8" bestFit="1" customWidth="1"/>
    <col min="9" max="9" width="38.140625" style="8" customWidth="1"/>
    <col min="10" max="10" width="14.85546875" style="8" customWidth="1"/>
    <col min="11" max="11" width="16.5703125" style="8" customWidth="1"/>
    <col min="12" max="12" width="19" style="8" bestFit="1" customWidth="1"/>
    <col min="13" max="13" width="17.42578125" style="8" customWidth="1"/>
    <col min="14" max="16384" width="5.7109375" style="8"/>
  </cols>
  <sheetData>
    <row r="1" spans="2:13" ht="12.75" thickBot="1"/>
    <row r="2" spans="2:13">
      <c r="B2" s="70" t="s">
        <v>229</v>
      </c>
      <c r="C2" s="69" t="s">
        <v>203</v>
      </c>
      <c r="D2" s="70" t="s">
        <v>207</v>
      </c>
      <c r="E2" s="92" t="s">
        <v>172</v>
      </c>
      <c r="F2" s="70" t="s">
        <v>207</v>
      </c>
      <c r="H2" s="581" t="s">
        <v>142</v>
      </c>
      <c r="I2" s="582"/>
      <c r="J2" s="70" t="s">
        <v>203</v>
      </c>
      <c r="K2" s="70" t="s">
        <v>207</v>
      </c>
      <c r="L2" s="92" t="s">
        <v>172</v>
      </c>
      <c r="M2" s="70" t="s">
        <v>207</v>
      </c>
    </row>
    <row r="3" spans="2:13" ht="12.75" thickBot="1">
      <c r="B3" s="75"/>
      <c r="C3" s="74" t="s">
        <v>18</v>
      </c>
      <c r="D3" s="75" t="s">
        <v>17</v>
      </c>
      <c r="E3" s="96" t="s">
        <v>206</v>
      </c>
      <c r="F3" s="75" t="s">
        <v>173</v>
      </c>
      <c r="H3" s="583" t="s">
        <v>212</v>
      </c>
      <c r="I3" s="584"/>
      <c r="J3" s="75" t="s">
        <v>18</v>
      </c>
      <c r="K3" s="75" t="s">
        <v>17</v>
      </c>
      <c r="L3" s="96" t="s">
        <v>206</v>
      </c>
      <c r="M3" s="75" t="s">
        <v>173</v>
      </c>
    </row>
    <row r="4" spans="2:13">
      <c r="B4" s="134" t="s">
        <v>153</v>
      </c>
      <c r="C4" s="135">
        <v>20537</v>
      </c>
      <c r="D4" s="136">
        <v>0.18224170519384866</v>
      </c>
      <c r="E4" s="518">
        <v>691290351.35999799</v>
      </c>
      <c r="F4" s="136">
        <v>8.360017233179895E-2</v>
      </c>
      <c r="H4" s="53" t="s">
        <v>99</v>
      </c>
      <c r="I4" s="77"/>
      <c r="J4" s="138">
        <v>45355</v>
      </c>
      <c r="K4" s="136">
        <v>0.40247224711822593</v>
      </c>
      <c r="L4" s="139">
        <v>1432980092.21</v>
      </c>
      <c r="M4" s="136">
        <v>0.17329532000715919</v>
      </c>
    </row>
    <row r="5" spans="2:13">
      <c r="B5" s="115" t="s">
        <v>154</v>
      </c>
      <c r="C5" s="135">
        <v>26092</v>
      </c>
      <c r="D5" s="136">
        <v>0.23153579256551099</v>
      </c>
      <c r="E5" s="518">
        <v>1381051743.6599801</v>
      </c>
      <c r="F5" s="136">
        <v>0.16701544226961232</v>
      </c>
      <c r="H5" s="62" t="s">
        <v>100</v>
      </c>
      <c r="I5" s="79"/>
      <c r="J5" s="138">
        <v>34599</v>
      </c>
      <c r="K5" s="136">
        <v>0.30702540575556164</v>
      </c>
      <c r="L5" s="139">
        <v>2957368514.9499998</v>
      </c>
      <c r="M5" s="136">
        <v>0.35764497075947643</v>
      </c>
    </row>
    <row r="6" spans="2:13">
      <c r="B6" s="115" t="s">
        <v>155</v>
      </c>
      <c r="C6" s="135">
        <v>33627</v>
      </c>
      <c r="D6" s="136">
        <v>0.29840004969340939</v>
      </c>
      <c r="E6" s="518">
        <v>2705375748.8799701</v>
      </c>
      <c r="F6" s="136">
        <v>0.32717059971064805</v>
      </c>
      <c r="H6" s="62" t="s">
        <v>101</v>
      </c>
      <c r="I6" s="79"/>
      <c r="J6" s="138">
        <v>23046</v>
      </c>
      <c r="K6" s="136">
        <v>0.20450612737485691</v>
      </c>
      <c r="L6" s="139">
        <v>2673267341.9900002</v>
      </c>
      <c r="M6" s="136">
        <v>0.32328761719248961</v>
      </c>
    </row>
    <row r="7" spans="2:13">
      <c r="B7" s="115" t="s">
        <v>156</v>
      </c>
      <c r="C7" s="135">
        <v>20401</v>
      </c>
      <c r="D7" s="136">
        <v>0.18103486525099607</v>
      </c>
      <c r="E7" s="518">
        <v>2179485952.5500002</v>
      </c>
      <c r="F7" s="136">
        <v>0.2635728979428924</v>
      </c>
      <c r="H7" s="62" t="s">
        <v>102</v>
      </c>
      <c r="I7" s="79"/>
      <c r="J7" s="138">
        <v>2683</v>
      </c>
      <c r="K7" s="136">
        <v>2.380846740201081E-2</v>
      </c>
      <c r="L7" s="139">
        <v>319404422.13</v>
      </c>
      <c r="M7" s="136">
        <v>3.8626699593122121E-2</v>
      </c>
    </row>
    <row r="8" spans="2:13">
      <c r="B8" s="115" t="s">
        <v>157</v>
      </c>
      <c r="C8" s="135">
        <v>6991</v>
      </c>
      <c r="D8" s="136">
        <v>6.2036897356488097E-2</v>
      </c>
      <c r="E8" s="518">
        <v>752926331.56999803</v>
      </c>
      <c r="F8" s="136">
        <v>9.1054028091912084E-2</v>
      </c>
      <c r="H8" s="62" t="s">
        <v>103</v>
      </c>
      <c r="I8" s="79"/>
      <c r="J8" s="138">
        <v>2105</v>
      </c>
      <c r="K8" s="136">
        <v>1.8679397644887345E-2</v>
      </c>
      <c r="L8" s="139">
        <v>253069392.59999999</v>
      </c>
      <c r="M8" s="136">
        <v>3.0604571279841227E-2</v>
      </c>
    </row>
    <row r="9" spans="2:13">
      <c r="B9" s="115" t="s">
        <v>158</v>
      </c>
      <c r="C9" s="135">
        <v>3761</v>
      </c>
      <c r="D9" s="136">
        <v>3.3374448713739339E-2</v>
      </c>
      <c r="E9" s="518">
        <v>412047286.37</v>
      </c>
      <c r="F9" s="136">
        <v>4.9830326839674484E-2</v>
      </c>
      <c r="H9" s="62" t="s">
        <v>104</v>
      </c>
      <c r="I9" s="79"/>
      <c r="J9" s="138">
        <v>1663</v>
      </c>
      <c r="K9" s="136">
        <v>1.4757167830616464E-2</v>
      </c>
      <c r="L9" s="139">
        <v>203031583.66999999</v>
      </c>
      <c r="M9" s="136">
        <v>2.4553323144489828E-2</v>
      </c>
    </row>
    <row r="10" spans="2:13">
      <c r="B10" s="115" t="s">
        <v>159</v>
      </c>
      <c r="C10" s="135">
        <v>1277</v>
      </c>
      <c r="D10" s="136">
        <v>1.133187211046135E-2</v>
      </c>
      <c r="E10" s="518">
        <v>146175955.53999999</v>
      </c>
      <c r="F10" s="136">
        <v>1.7677572166120818E-2</v>
      </c>
      <c r="H10" s="62" t="s">
        <v>105</v>
      </c>
      <c r="I10" s="79"/>
      <c r="J10" s="138">
        <v>1105</v>
      </c>
      <c r="K10" s="136">
        <v>9.8055745356772066E-3</v>
      </c>
      <c r="L10" s="139">
        <v>136082995.09999999</v>
      </c>
      <c r="M10" s="136">
        <v>1.6456994979614278E-2</v>
      </c>
    </row>
    <row r="11" spans="2:13">
      <c r="B11" s="115" t="s">
        <v>160</v>
      </c>
      <c r="C11" s="135">
        <v>5</v>
      </c>
      <c r="D11" s="136">
        <v>4.4369115546050702E-5</v>
      </c>
      <c r="E11" s="518">
        <v>652926.09</v>
      </c>
      <c r="F11" s="136">
        <v>7.8960647340934738E-5</v>
      </c>
      <c r="H11" s="62" t="s">
        <v>106</v>
      </c>
      <c r="I11" s="79"/>
      <c r="J11" s="138">
        <v>559</v>
      </c>
      <c r="K11" s="136">
        <v>4.9604671180484691E-3</v>
      </c>
      <c r="L11" s="139">
        <v>70109825.920000002</v>
      </c>
      <c r="M11" s="136">
        <v>8.4786277105321512E-3</v>
      </c>
    </row>
    <row r="12" spans="2:13" ht="12.75" thickBot="1">
      <c r="B12" s="119" t="s">
        <v>161</v>
      </c>
      <c r="C12" s="135">
        <v>0</v>
      </c>
      <c r="D12" s="136">
        <v>0</v>
      </c>
      <c r="E12" s="518">
        <v>0</v>
      </c>
      <c r="F12" s="136">
        <v>0</v>
      </c>
      <c r="H12" s="62" t="s">
        <v>107</v>
      </c>
      <c r="I12" s="79"/>
      <c r="J12" s="138">
        <v>1576</v>
      </c>
      <c r="K12" s="136">
        <v>1.3985145220115182E-2</v>
      </c>
      <c r="L12" s="139">
        <v>223692127.45000002</v>
      </c>
      <c r="M12" s="136">
        <v>2.7051875333275108E-2</v>
      </c>
    </row>
    <row r="13" spans="2:13" ht="12.75" thickBot="1">
      <c r="B13" s="304" t="s">
        <v>13</v>
      </c>
      <c r="C13" s="140">
        <v>112691</v>
      </c>
      <c r="D13" s="141">
        <v>1</v>
      </c>
      <c r="E13" s="140">
        <v>8269006296.0199461</v>
      </c>
      <c r="F13" s="141">
        <v>1.0000000000000002</v>
      </c>
      <c r="H13" s="106" t="s">
        <v>13</v>
      </c>
      <c r="I13" s="142"/>
      <c r="J13" s="140">
        <v>112691</v>
      </c>
      <c r="K13" s="141">
        <v>0.99999999999999989</v>
      </c>
      <c r="L13" s="140">
        <v>8269006296.0200005</v>
      </c>
      <c r="M13" s="141">
        <v>1</v>
      </c>
    </row>
    <row r="14" spans="2:13" ht="12" customHeight="1">
      <c r="B14" s="588" t="s">
        <v>661</v>
      </c>
      <c r="C14" s="589"/>
      <c r="D14" s="589"/>
      <c r="E14" s="589"/>
      <c r="F14" s="589"/>
      <c r="H14" s="588" t="s">
        <v>662</v>
      </c>
      <c r="I14" s="589"/>
      <c r="J14" s="589"/>
      <c r="K14" s="589"/>
      <c r="L14" s="589"/>
      <c r="M14" s="589"/>
    </row>
    <row r="15" spans="2:13" ht="12" customHeight="1">
      <c r="B15" s="590"/>
      <c r="C15" s="590"/>
      <c r="D15" s="590"/>
      <c r="E15" s="590"/>
      <c r="F15" s="590"/>
      <c r="H15" s="590"/>
      <c r="I15" s="590"/>
      <c r="J15" s="590"/>
      <c r="K15" s="590"/>
      <c r="L15" s="590"/>
      <c r="M15" s="590"/>
    </row>
    <row r="16" spans="2:13" ht="12.75" thickBot="1"/>
    <row r="17" spans="2:13">
      <c r="B17" s="70" t="s">
        <v>168</v>
      </c>
      <c r="C17" s="69" t="s">
        <v>203</v>
      </c>
      <c r="D17" s="70" t="s">
        <v>207</v>
      </c>
      <c r="E17" s="92" t="s">
        <v>172</v>
      </c>
      <c r="F17" s="70" t="s">
        <v>207</v>
      </c>
      <c r="H17" s="581" t="s">
        <v>19</v>
      </c>
      <c r="I17" s="582"/>
      <c r="J17" s="69" t="s">
        <v>203</v>
      </c>
      <c r="K17" s="70" t="s">
        <v>207</v>
      </c>
      <c r="L17" s="92" t="s">
        <v>172</v>
      </c>
      <c r="M17" s="70" t="s">
        <v>207</v>
      </c>
    </row>
    <row r="18" spans="2:13" ht="12.75" thickBot="1">
      <c r="B18" s="75"/>
      <c r="C18" s="74" t="s">
        <v>18</v>
      </c>
      <c r="D18" s="75" t="s">
        <v>17</v>
      </c>
      <c r="E18" s="96" t="s">
        <v>206</v>
      </c>
      <c r="F18" s="75" t="s">
        <v>173</v>
      </c>
      <c r="H18" s="579" t="s">
        <v>0</v>
      </c>
      <c r="I18" s="580"/>
      <c r="J18" s="74" t="s">
        <v>18</v>
      </c>
      <c r="K18" s="75" t="s">
        <v>17</v>
      </c>
      <c r="L18" s="96" t="s">
        <v>206</v>
      </c>
      <c r="M18" s="75" t="s">
        <v>173</v>
      </c>
    </row>
    <row r="19" spans="2:13">
      <c r="B19" s="134" t="s">
        <v>30</v>
      </c>
      <c r="C19" s="135">
        <v>0</v>
      </c>
      <c r="D19" s="136">
        <v>0</v>
      </c>
      <c r="E19" s="137">
        <v>0</v>
      </c>
      <c r="F19" s="136">
        <v>0</v>
      </c>
      <c r="H19" s="53" t="s">
        <v>99</v>
      </c>
      <c r="I19" s="77"/>
      <c r="J19" s="138">
        <v>34609</v>
      </c>
      <c r="K19" s="136">
        <v>0.30711414398665376</v>
      </c>
      <c r="L19" s="139">
        <v>807915365.54999995</v>
      </c>
      <c r="M19" s="136">
        <v>9.7704045277950999E-2</v>
      </c>
    </row>
    <row r="20" spans="2:13">
      <c r="B20" s="115" t="s">
        <v>31</v>
      </c>
      <c r="C20" s="135">
        <v>0</v>
      </c>
      <c r="D20" s="136">
        <v>0</v>
      </c>
      <c r="E20" s="137">
        <v>0</v>
      </c>
      <c r="F20" s="136">
        <v>0</v>
      </c>
      <c r="H20" s="62" t="s">
        <v>100</v>
      </c>
      <c r="I20" s="79"/>
      <c r="J20" s="138">
        <v>33726</v>
      </c>
      <c r="K20" s="136">
        <v>0.29927855818122123</v>
      </c>
      <c r="L20" s="139">
        <v>2295961992.9000001</v>
      </c>
      <c r="M20" s="136">
        <v>0.2776587549588736</v>
      </c>
    </row>
    <row r="21" spans="2:13">
      <c r="B21" s="115" t="s">
        <v>32</v>
      </c>
      <c r="C21" s="135">
        <v>0</v>
      </c>
      <c r="D21" s="136">
        <v>0</v>
      </c>
      <c r="E21" s="137">
        <v>0</v>
      </c>
      <c r="F21" s="136">
        <v>0</v>
      </c>
      <c r="H21" s="62" t="s">
        <v>101</v>
      </c>
      <c r="I21" s="79"/>
      <c r="J21" s="138">
        <v>28795</v>
      </c>
      <c r="K21" s="136">
        <v>0.25552173642970599</v>
      </c>
      <c r="L21" s="139">
        <v>3050708371.1900005</v>
      </c>
      <c r="M21" s="136">
        <v>0.3689328876987738</v>
      </c>
    </row>
    <row r="22" spans="2:13">
      <c r="B22" s="115" t="s">
        <v>33</v>
      </c>
      <c r="C22" s="135">
        <v>0</v>
      </c>
      <c r="D22" s="136">
        <v>0</v>
      </c>
      <c r="E22" s="137">
        <v>0</v>
      </c>
      <c r="F22" s="136">
        <v>0</v>
      </c>
      <c r="H22" s="62" t="s">
        <v>102</v>
      </c>
      <c r="I22" s="79"/>
      <c r="J22" s="138">
        <v>4351</v>
      </c>
      <c r="K22" s="136">
        <v>3.8610004348173327E-2</v>
      </c>
      <c r="L22" s="139">
        <v>553916301.86000001</v>
      </c>
      <c r="M22" s="136">
        <v>6.6987045605057582E-2</v>
      </c>
    </row>
    <row r="23" spans="2:13">
      <c r="B23" s="115" t="s">
        <v>34</v>
      </c>
      <c r="C23" s="135">
        <v>0</v>
      </c>
      <c r="D23" s="136">
        <v>0</v>
      </c>
      <c r="E23" s="137">
        <v>0</v>
      </c>
      <c r="F23" s="136">
        <v>0</v>
      </c>
      <c r="H23" s="62" t="s">
        <v>103</v>
      </c>
      <c r="I23" s="79"/>
      <c r="J23" s="138">
        <v>3595</v>
      </c>
      <c r="K23" s="136">
        <v>3.1901394077610459E-2</v>
      </c>
      <c r="L23" s="139">
        <v>504333692.80000001</v>
      </c>
      <c r="M23" s="136">
        <v>6.0990846390181555E-2</v>
      </c>
    </row>
    <row r="24" spans="2:13">
      <c r="B24" s="115" t="s">
        <v>35</v>
      </c>
      <c r="C24" s="135">
        <v>0</v>
      </c>
      <c r="D24" s="136">
        <v>0</v>
      </c>
      <c r="E24" s="137">
        <v>0</v>
      </c>
      <c r="F24" s="136">
        <v>0</v>
      </c>
      <c r="H24" s="62" t="s">
        <v>104</v>
      </c>
      <c r="I24" s="79"/>
      <c r="J24" s="138">
        <v>3835</v>
      </c>
      <c r="K24" s="136">
        <v>3.4031111623820894E-2</v>
      </c>
      <c r="L24" s="139">
        <v>546211531.59000003</v>
      </c>
      <c r="M24" s="136">
        <v>6.6055280651182963E-2</v>
      </c>
    </row>
    <row r="25" spans="2:13">
      <c r="B25" s="115" t="s">
        <v>36</v>
      </c>
      <c r="C25" s="135">
        <v>0</v>
      </c>
      <c r="D25" s="136">
        <v>0</v>
      </c>
      <c r="E25" s="137">
        <v>0</v>
      </c>
      <c r="F25" s="136">
        <v>0</v>
      </c>
      <c r="H25" s="62" t="s">
        <v>105</v>
      </c>
      <c r="I25" s="79"/>
      <c r="J25" s="138">
        <v>2100</v>
      </c>
      <c r="K25" s="136">
        <v>1.8635028529341294E-2</v>
      </c>
      <c r="L25" s="139">
        <v>285722773.69</v>
      </c>
      <c r="M25" s="136">
        <v>3.4553459443793476E-2</v>
      </c>
    </row>
    <row r="26" spans="2:13">
      <c r="B26" s="115" t="s">
        <v>37</v>
      </c>
      <c r="C26" s="135">
        <v>202</v>
      </c>
      <c r="D26" s="136">
        <v>1.7925122680604484E-3</v>
      </c>
      <c r="E26" s="553">
        <v>23807011.899999999</v>
      </c>
      <c r="F26" s="136">
        <v>2.8790656395386565E-3</v>
      </c>
      <c r="H26" s="62" t="s">
        <v>106</v>
      </c>
      <c r="I26" s="79"/>
      <c r="J26" s="138">
        <v>1595</v>
      </c>
      <c r="K26" s="136">
        <v>1.4153747859190175E-2</v>
      </c>
      <c r="L26" s="139">
        <v>211268626.05000001</v>
      </c>
      <c r="M26" s="136">
        <v>2.5549457635760518E-2</v>
      </c>
    </row>
    <row r="27" spans="2:13" ht="12.75" thickBot="1">
      <c r="B27" s="115" t="s">
        <v>38</v>
      </c>
      <c r="C27" s="135">
        <v>370</v>
      </c>
      <c r="D27" s="136">
        <v>3.2833145504077522E-3</v>
      </c>
      <c r="E27" s="553">
        <v>39143966.32</v>
      </c>
      <c r="F27" s="136">
        <v>4.7338174526291741E-3</v>
      </c>
      <c r="H27" s="62" t="s">
        <v>107</v>
      </c>
      <c r="I27" s="79"/>
      <c r="J27" s="138">
        <v>85</v>
      </c>
      <c r="K27" s="136">
        <v>7.5427496428286198E-4</v>
      </c>
      <c r="L27" s="139">
        <v>12967640.390000002</v>
      </c>
      <c r="M27" s="136">
        <v>1.5682223384255406E-3</v>
      </c>
    </row>
    <row r="28" spans="2:13" ht="12.75" thickBot="1">
      <c r="B28" s="115" t="s">
        <v>39</v>
      </c>
      <c r="C28" s="135">
        <v>400</v>
      </c>
      <c r="D28" s="136">
        <v>3.5495292436840565E-3</v>
      </c>
      <c r="E28" s="553">
        <v>44687688.899999999</v>
      </c>
      <c r="F28" s="136">
        <v>5.4042393124684E-3</v>
      </c>
      <c r="H28" s="106" t="s">
        <v>13</v>
      </c>
      <c r="I28" s="142"/>
      <c r="J28" s="140">
        <v>112691</v>
      </c>
      <c r="K28" s="141">
        <v>1</v>
      </c>
      <c r="L28" s="140">
        <v>8269006296.0200005</v>
      </c>
      <c r="M28" s="141">
        <v>1.0000000000000002</v>
      </c>
    </row>
    <row r="29" spans="2:13" ht="12" customHeight="1">
      <c r="B29" s="115" t="s">
        <v>40</v>
      </c>
      <c r="C29" s="135">
        <v>897</v>
      </c>
      <c r="D29" s="136">
        <v>7.9598193289614969E-3</v>
      </c>
      <c r="E29" s="553">
        <v>86297719.930000007</v>
      </c>
      <c r="F29" s="136">
        <v>1.0436286639609457E-2</v>
      </c>
      <c r="H29" s="576" t="s">
        <v>663</v>
      </c>
      <c r="I29" s="576"/>
      <c r="J29" s="576"/>
      <c r="K29" s="576"/>
      <c r="L29" s="576"/>
      <c r="M29" s="576"/>
    </row>
    <row r="30" spans="2:13" ht="12" customHeight="1">
      <c r="B30" s="115" t="s">
        <v>41</v>
      </c>
      <c r="C30" s="135">
        <v>3963</v>
      </c>
      <c r="D30" s="136">
        <v>3.5166960981799791E-2</v>
      </c>
      <c r="E30" s="553">
        <v>334992687.81999999</v>
      </c>
      <c r="F30" s="136">
        <v>4.0511843361546007E-2</v>
      </c>
      <c r="H30" s="571"/>
      <c r="I30" s="571"/>
      <c r="J30" s="571"/>
      <c r="K30" s="571"/>
      <c r="L30" s="571"/>
      <c r="M30" s="571"/>
    </row>
    <row r="31" spans="2:13" ht="12.75" thickBot="1">
      <c r="B31" s="115" t="s">
        <v>42</v>
      </c>
      <c r="C31" s="135">
        <v>2918</v>
      </c>
      <c r="D31" s="136">
        <v>2.589381583267519E-2</v>
      </c>
      <c r="E31" s="553">
        <v>235108860.93000001</v>
      </c>
      <c r="F31" s="136">
        <v>2.8432541047061666E-2</v>
      </c>
    </row>
    <row r="32" spans="2:13">
      <c r="B32" s="115" t="s">
        <v>43</v>
      </c>
      <c r="C32" s="135">
        <v>2966</v>
      </c>
      <c r="D32" s="136">
        <v>2.6319759341917277E-2</v>
      </c>
      <c r="E32" s="553">
        <v>226658162.61000001</v>
      </c>
      <c r="F32" s="136">
        <v>2.741056839188695E-2</v>
      </c>
      <c r="H32" s="581" t="s">
        <v>330</v>
      </c>
      <c r="I32" s="582"/>
      <c r="J32" s="69" t="s">
        <v>203</v>
      </c>
      <c r="K32" s="70" t="s">
        <v>207</v>
      </c>
      <c r="L32" s="92" t="s">
        <v>172</v>
      </c>
      <c r="M32" s="70" t="s">
        <v>207</v>
      </c>
    </row>
    <row r="33" spans="2:13" ht="12.75" thickBot="1">
      <c r="B33" s="115" t="s">
        <v>44</v>
      </c>
      <c r="C33" s="135">
        <v>1395</v>
      </c>
      <c r="D33" s="136">
        <v>1.2378983237348146E-2</v>
      </c>
      <c r="E33" s="553">
        <v>112772989.41</v>
      </c>
      <c r="F33" s="136">
        <v>1.363803404821198E-2</v>
      </c>
      <c r="H33" s="579" t="s">
        <v>331</v>
      </c>
      <c r="I33" s="580"/>
      <c r="J33" s="74" t="s">
        <v>18</v>
      </c>
      <c r="K33" s="75" t="s">
        <v>17</v>
      </c>
      <c r="L33" s="96" t="s">
        <v>206</v>
      </c>
      <c r="M33" s="75" t="s">
        <v>173</v>
      </c>
    </row>
    <row r="34" spans="2:13">
      <c r="B34" s="115" t="s">
        <v>45</v>
      </c>
      <c r="C34" s="135">
        <v>2282</v>
      </c>
      <c r="D34" s="136">
        <v>2.0250064335217543E-2</v>
      </c>
      <c r="E34" s="553">
        <v>212668787.78999999</v>
      </c>
      <c r="F34" s="136">
        <v>2.5718784117066247E-2</v>
      </c>
      <c r="H34" s="183" t="s">
        <v>23</v>
      </c>
      <c r="I34" s="99"/>
      <c r="J34" s="132">
        <v>6521</v>
      </c>
      <c r="K34" s="80">
        <v>5.786620049515933E-2</v>
      </c>
      <c r="L34" s="78">
        <v>173462244.22000003</v>
      </c>
      <c r="M34" s="80">
        <v>2.097739897761235E-2</v>
      </c>
    </row>
    <row r="35" spans="2:13">
      <c r="B35" s="115" t="s">
        <v>46</v>
      </c>
      <c r="C35" s="135">
        <v>5008</v>
      </c>
      <c r="D35" s="136">
        <v>4.4440106130924389E-2</v>
      </c>
      <c r="E35" s="553">
        <v>518849674.66000003</v>
      </c>
      <c r="F35" s="136">
        <v>6.2746315105568412E-2</v>
      </c>
      <c r="H35" s="183" t="s">
        <v>24</v>
      </c>
      <c r="I35" s="104"/>
      <c r="J35" s="132">
        <v>25467</v>
      </c>
      <c r="K35" s="80">
        <v>0.22598965312225466</v>
      </c>
      <c r="L35" s="78">
        <v>1177138133.97</v>
      </c>
      <c r="M35" s="80">
        <v>0.1423554526178768</v>
      </c>
    </row>
    <row r="36" spans="2:13">
      <c r="B36" s="115" t="s">
        <v>47</v>
      </c>
      <c r="C36" s="135">
        <v>9555</v>
      </c>
      <c r="D36" s="136">
        <v>8.4789379808502902E-2</v>
      </c>
      <c r="E36" s="553">
        <v>985444330.63999999</v>
      </c>
      <c r="F36" s="136">
        <v>0.11917324710640376</v>
      </c>
      <c r="H36" s="183" t="s">
        <v>25</v>
      </c>
      <c r="I36" s="104"/>
      <c r="J36" s="132">
        <v>39588</v>
      </c>
      <c r="K36" s="80">
        <v>0.35129690924741108</v>
      </c>
      <c r="L36" s="78">
        <v>3068049212.5999999</v>
      </c>
      <c r="M36" s="80">
        <v>0.37102997660997056</v>
      </c>
    </row>
    <row r="37" spans="2:13">
      <c r="B37" s="115" t="s">
        <v>48</v>
      </c>
      <c r="C37" s="135">
        <v>9577</v>
      </c>
      <c r="D37" s="136">
        <v>8.4984603916905516E-2</v>
      </c>
      <c r="E37" s="553">
        <v>905614210.71000004</v>
      </c>
      <c r="F37" s="136">
        <v>0.10951911007080574</v>
      </c>
      <c r="H37" s="183" t="s">
        <v>26</v>
      </c>
      <c r="I37" s="104"/>
      <c r="J37" s="132">
        <v>7144</v>
      </c>
      <c r="K37" s="80">
        <v>6.3394592292197252E-2</v>
      </c>
      <c r="L37" s="78">
        <v>650085419.44000006</v>
      </c>
      <c r="M37" s="80">
        <v>7.8617115064103432E-2</v>
      </c>
    </row>
    <row r="38" spans="2:13">
      <c r="B38" s="115" t="s">
        <v>49</v>
      </c>
      <c r="C38" s="135">
        <v>10489</v>
      </c>
      <c r="D38" s="136">
        <v>9.3077530592505175E-2</v>
      </c>
      <c r="E38" s="553">
        <v>947272619.01999998</v>
      </c>
      <c r="F38" s="136">
        <v>0.11455700783248125</v>
      </c>
      <c r="H38" s="183" t="s">
        <v>27</v>
      </c>
      <c r="I38" s="104"/>
      <c r="J38" s="132">
        <v>10189</v>
      </c>
      <c r="K38" s="80">
        <v>9.0415383659742124E-2</v>
      </c>
      <c r="L38" s="78">
        <v>1011654540.2399999</v>
      </c>
      <c r="M38" s="80">
        <v>0.12234293989193415</v>
      </c>
    </row>
    <row r="39" spans="2:13">
      <c r="B39" s="115" t="s">
        <v>50</v>
      </c>
      <c r="C39" s="135">
        <v>13298</v>
      </c>
      <c r="D39" s="136">
        <v>0.11800409970627646</v>
      </c>
      <c r="E39" s="553">
        <v>1096071740.8299999</v>
      </c>
      <c r="F39" s="136">
        <v>0.13255180871703484</v>
      </c>
      <c r="H39" s="183" t="s">
        <v>28</v>
      </c>
      <c r="I39" s="104"/>
      <c r="J39" s="132">
        <v>14841</v>
      </c>
      <c r="K39" s="80">
        <v>0.13169640876378771</v>
      </c>
      <c r="L39" s="78">
        <v>1449271228.76</v>
      </c>
      <c r="M39" s="80">
        <v>0.1752654644195345</v>
      </c>
    </row>
    <row r="40" spans="2:13">
      <c r="B40" s="115" t="s">
        <v>51</v>
      </c>
      <c r="C40" s="135">
        <v>9307</v>
      </c>
      <c r="D40" s="136">
        <v>8.2588671677418776E-2</v>
      </c>
      <c r="E40" s="553">
        <v>655604166.55999994</v>
      </c>
      <c r="F40" s="136">
        <v>7.9284516553766837E-2</v>
      </c>
      <c r="H40" s="183" t="s">
        <v>29</v>
      </c>
      <c r="I40" s="104"/>
      <c r="J40" s="132">
        <v>8941</v>
      </c>
      <c r="K40" s="80">
        <v>7.9340852419447869E-2</v>
      </c>
      <c r="L40" s="78">
        <v>739345516.78999996</v>
      </c>
      <c r="M40" s="80">
        <v>8.9411652418968215E-2</v>
      </c>
    </row>
    <row r="41" spans="2:13">
      <c r="B41" s="115" t="s">
        <v>52</v>
      </c>
      <c r="C41" s="135">
        <v>2759</v>
      </c>
      <c r="D41" s="136">
        <v>2.4482877958310778E-2</v>
      </c>
      <c r="E41" s="553">
        <v>179321836</v>
      </c>
      <c r="F41" s="136">
        <v>2.1686020010204896E-2</v>
      </c>
      <c r="H41" s="183" t="s">
        <v>163</v>
      </c>
      <c r="I41" s="104"/>
      <c r="J41" s="132">
        <v>0</v>
      </c>
      <c r="K41" s="80">
        <v>0</v>
      </c>
      <c r="L41" s="78">
        <v>0</v>
      </c>
      <c r="M41" s="80">
        <v>0</v>
      </c>
    </row>
    <row r="42" spans="2:13" ht="12.75" thickBot="1">
      <c r="B42" s="115" t="s">
        <v>53</v>
      </c>
      <c r="C42" s="135">
        <v>4279</v>
      </c>
      <c r="D42" s="136">
        <v>3.797108908431019E-2</v>
      </c>
      <c r="E42" s="553">
        <v>221828348.13</v>
      </c>
      <c r="F42" s="136">
        <v>2.6826481948232325E-2</v>
      </c>
      <c r="H42" s="183" t="s">
        <v>107</v>
      </c>
      <c r="I42" s="104"/>
      <c r="J42" s="132">
        <v>0</v>
      </c>
      <c r="K42" s="80">
        <v>0</v>
      </c>
      <c r="L42" s="78">
        <v>0</v>
      </c>
      <c r="M42" s="80">
        <v>0</v>
      </c>
    </row>
    <row r="43" spans="2:13" ht="12.75" thickBot="1">
      <c r="B43" s="115" t="s">
        <v>54</v>
      </c>
      <c r="C43" s="135">
        <v>6005</v>
      </c>
      <c r="D43" s="136">
        <v>5.3287307770806897E-2</v>
      </c>
      <c r="E43" s="553">
        <v>311210472.98000002</v>
      </c>
      <c r="F43" s="136">
        <v>3.7635776517644014E-2</v>
      </c>
      <c r="H43" s="106" t="s">
        <v>13</v>
      </c>
      <c r="I43" s="107"/>
      <c r="J43" s="81">
        <v>112691</v>
      </c>
      <c r="K43" s="83">
        <v>1</v>
      </c>
      <c r="L43" s="82">
        <v>8269006296.0199995</v>
      </c>
      <c r="M43" s="83">
        <v>1</v>
      </c>
    </row>
    <row r="44" spans="2:13" ht="12" customHeight="1">
      <c r="B44" s="115" t="s">
        <v>55</v>
      </c>
      <c r="C44" s="135">
        <v>5064</v>
      </c>
      <c r="D44" s="136">
        <v>4.4937040225040151E-2</v>
      </c>
      <c r="E44" s="553">
        <v>251087075.66</v>
      </c>
      <c r="F44" s="136">
        <v>3.0364842723708176E-2</v>
      </c>
      <c r="H44" s="576" t="s">
        <v>664</v>
      </c>
      <c r="I44" s="576"/>
      <c r="J44" s="576"/>
      <c r="K44" s="576"/>
      <c r="L44" s="576"/>
      <c r="M44" s="576"/>
    </row>
    <row r="45" spans="2:13">
      <c r="B45" s="115" t="s">
        <v>56</v>
      </c>
      <c r="C45" s="135">
        <v>2051</v>
      </c>
      <c r="D45" s="136">
        <v>1.8200211196989998E-2</v>
      </c>
      <c r="E45" s="553">
        <v>106622516.81</v>
      </c>
      <c r="F45" s="136">
        <v>1.2894235775502923E-2</v>
      </c>
      <c r="H45" s="571"/>
      <c r="I45" s="571"/>
      <c r="J45" s="571"/>
      <c r="K45" s="571"/>
      <c r="L45" s="571"/>
      <c r="M45" s="571"/>
    </row>
    <row r="46" spans="2:13">
      <c r="B46" s="115" t="s">
        <v>57</v>
      </c>
      <c r="C46" s="135">
        <v>2097</v>
      </c>
      <c r="D46" s="136">
        <v>1.8608407060013665E-2</v>
      </c>
      <c r="E46" s="553">
        <v>109003348.56</v>
      </c>
      <c r="F46" s="136">
        <v>1.3182158128536556E-2</v>
      </c>
    </row>
    <row r="47" spans="2:13">
      <c r="B47" s="115" t="s">
        <v>58</v>
      </c>
      <c r="C47" s="135">
        <v>2254</v>
      </c>
      <c r="D47" s="136">
        <v>2.0001597288159659E-2</v>
      </c>
      <c r="E47" s="553">
        <v>110954191.63</v>
      </c>
      <c r="F47" s="136">
        <v>1.3418080438928188E-2</v>
      </c>
      <c r="I47" s="171"/>
    </row>
    <row r="48" spans="2:13">
      <c r="B48" s="115" t="s">
        <v>59</v>
      </c>
      <c r="C48" s="135">
        <v>2586</v>
      </c>
      <c r="D48" s="136">
        <v>2.2947706560417426E-2</v>
      </c>
      <c r="E48" s="553">
        <v>113705557.34999999</v>
      </c>
      <c r="F48" s="136">
        <v>1.3750812767518175E-2</v>
      </c>
    </row>
    <row r="49" spans="2:6" ht="12.75" thickBot="1">
      <c r="B49" s="119" t="s">
        <v>60</v>
      </c>
      <c r="C49" s="135">
        <v>12969</v>
      </c>
      <c r="D49" s="136">
        <v>0.11508461190334632</v>
      </c>
      <c r="E49" s="553">
        <v>440278330.87</v>
      </c>
      <c r="F49" s="136">
        <v>5.3244406293645311E-2</v>
      </c>
    </row>
    <row r="50" spans="2:6" ht="12.75" thickBot="1">
      <c r="B50" s="304" t="s">
        <v>13</v>
      </c>
      <c r="C50" s="140">
        <v>112691</v>
      </c>
      <c r="D50" s="141">
        <v>1.0000000000000002</v>
      </c>
      <c r="E50" s="140">
        <v>8269006296.0200005</v>
      </c>
      <c r="F50" s="141">
        <v>1</v>
      </c>
    </row>
    <row r="51" spans="2:6" ht="12" customHeight="1">
      <c r="B51" s="588" t="s">
        <v>665</v>
      </c>
      <c r="C51" s="589"/>
      <c r="D51" s="589"/>
      <c r="E51" s="589"/>
      <c r="F51" s="589"/>
    </row>
    <row r="52" spans="2:6">
      <c r="B52" s="590"/>
      <c r="C52" s="590"/>
      <c r="D52" s="590"/>
      <c r="E52" s="590"/>
      <c r="F52" s="590"/>
    </row>
  </sheetData>
  <mergeCells count="11">
    <mergeCell ref="B51:F52"/>
    <mergeCell ref="B14:F15"/>
    <mergeCell ref="H14:M15"/>
    <mergeCell ref="H2:I2"/>
    <mergeCell ref="H3:I3"/>
    <mergeCell ref="H17:I17"/>
    <mergeCell ref="H18:I18"/>
    <mergeCell ref="H32:I32"/>
    <mergeCell ref="H33:I33"/>
    <mergeCell ref="H44:M45"/>
    <mergeCell ref="H29:M30"/>
  </mergeCells>
  <pageMargins left="0" right="0" top="0.74803149606299213" bottom="0.74803149606299213" header="0.31496062992125984" footer="0.31496062992125984"/>
  <pageSetup paperSize="8" scale="75" orientation="landscape" r:id="rId1"/>
  <headerFooter>
    <oddHeader>&amp;CFosse Master Trust Investors' Report - April 2016</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B2:T73"/>
  <sheetViews>
    <sheetView showRuler="0" view="pageLayout" zoomScale="85" zoomScaleNormal="70" zoomScaleSheetLayoutView="70" zoomScalePageLayoutView="85" workbookViewId="0"/>
  </sheetViews>
  <sheetFormatPr defaultColWidth="9.140625" defaultRowHeight="12"/>
  <cols>
    <col min="1" max="1" width="1.7109375" style="237" customWidth="1"/>
    <col min="2" max="2" width="17.85546875" style="237" bestFit="1" customWidth="1"/>
    <col min="3" max="6" width="23.42578125" style="237" customWidth="1"/>
    <col min="7" max="7" width="12" style="237" bestFit="1" customWidth="1"/>
    <col min="8" max="8" width="16" style="237" customWidth="1"/>
    <col min="9" max="9" width="18.140625" style="237" bestFit="1" customWidth="1"/>
    <col min="10" max="10" width="18.7109375" style="237" customWidth="1"/>
    <col min="11" max="11" width="15.42578125" style="237" bestFit="1" customWidth="1"/>
    <col min="12" max="12" width="19.28515625" style="237" bestFit="1" customWidth="1"/>
    <col min="13" max="13" width="12.42578125" style="237" customWidth="1"/>
    <col min="14" max="14" width="15.7109375" style="237" bestFit="1" customWidth="1"/>
    <col min="15" max="15" width="23.42578125" style="237" bestFit="1" customWidth="1"/>
    <col min="16" max="16" width="12.28515625" style="237" customWidth="1"/>
    <col min="17" max="17" width="14.85546875" style="237" bestFit="1" customWidth="1"/>
    <col min="18" max="18" width="11.28515625" style="237" bestFit="1" customWidth="1"/>
    <col min="19" max="19" width="11.140625" style="237" bestFit="1" customWidth="1"/>
    <col min="20" max="20" width="11.7109375" style="237" bestFit="1" customWidth="1"/>
    <col min="21" max="21" width="1.7109375" style="237" customWidth="1"/>
    <col min="22" max="16384" width="9.140625" style="237"/>
  </cols>
  <sheetData>
    <row r="2" spans="2:20" ht="12.75" thickBot="1">
      <c r="B2" s="39" t="s">
        <v>534</v>
      </c>
      <c r="C2" s="176"/>
      <c r="D2" s="176"/>
      <c r="E2" s="176"/>
      <c r="F2" s="176"/>
      <c r="G2" s="176"/>
      <c r="H2" s="176"/>
      <c r="I2" s="176"/>
      <c r="J2" s="176"/>
      <c r="K2" s="176"/>
      <c r="L2" s="176"/>
      <c r="M2" s="176"/>
      <c r="N2" s="176"/>
      <c r="O2" s="176"/>
      <c r="P2" s="176"/>
      <c r="Q2" s="176"/>
      <c r="R2" s="176"/>
      <c r="S2" s="176"/>
      <c r="T2" s="176"/>
    </row>
    <row r="3" spans="2:20">
      <c r="B3" s="154"/>
      <c r="C3" s="177"/>
      <c r="D3" s="177"/>
      <c r="E3" s="177"/>
      <c r="F3" s="177"/>
      <c r="G3" s="177"/>
      <c r="H3" s="177"/>
      <c r="I3" s="177"/>
      <c r="J3" s="177"/>
      <c r="K3" s="177"/>
      <c r="L3" s="177"/>
      <c r="M3" s="177"/>
      <c r="N3" s="177"/>
      <c r="O3" s="177"/>
      <c r="P3" s="177"/>
      <c r="Q3" s="177"/>
      <c r="R3" s="177"/>
      <c r="S3" s="177"/>
      <c r="T3" s="177"/>
    </row>
    <row r="4" spans="2:20">
      <c r="B4" s="143" t="s">
        <v>373</v>
      </c>
      <c r="C4" s="144" t="s">
        <v>658</v>
      </c>
      <c r="D4" s="144"/>
      <c r="E4" s="178"/>
      <c r="F4" s="178"/>
      <c r="G4" s="178"/>
      <c r="H4" s="178"/>
      <c r="I4" s="178"/>
      <c r="J4" s="178"/>
      <c r="K4" s="178"/>
      <c r="L4" s="178"/>
      <c r="M4" s="178"/>
      <c r="N4" s="178"/>
      <c r="O4" s="178"/>
      <c r="P4" s="178"/>
      <c r="Q4" s="178"/>
      <c r="R4" s="205"/>
      <c r="S4" s="205"/>
    </row>
    <row r="5" spans="2:20">
      <c r="B5" s="143"/>
      <c r="C5" s="144"/>
      <c r="D5" s="144"/>
      <c r="E5" s="178"/>
      <c r="F5" s="178"/>
      <c r="G5" s="178"/>
      <c r="H5" s="178"/>
      <c r="I5" s="178"/>
      <c r="J5" s="178"/>
      <c r="K5" s="178"/>
      <c r="L5" s="178"/>
      <c r="M5" s="178"/>
      <c r="N5" s="178"/>
      <c r="O5" s="178"/>
      <c r="P5" s="178"/>
      <c r="Q5" s="178"/>
      <c r="R5" s="205"/>
      <c r="S5" s="205"/>
    </row>
    <row r="6" spans="2:20">
      <c r="B6" s="143" t="s">
        <v>442</v>
      </c>
      <c r="C6" s="144">
        <v>40249</v>
      </c>
      <c r="D6" s="144"/>
      <c r="E6" s="178"/>
      <c r="F6" s="143" t="s">
        <v>214</v>
      </c>
      <c r="G6" s="178"/>
      <c r="H6" s="178"/>
      <c r="I6" s="178"/>
      <c r="J6" s="178"/>
      <c r="K6" s="178"/>
      <c r="L6" s="178"/>
      <c r="M6" s="178"/>
      <c r="N6" s="178"/>
      <c r="O6" s="178"/>
      <c r="P6" s="178"/>
      <c r="Q6" s="178"/>
      <c r="R6" s="206"/>
      <c r="S6" s="206"/>
    </row>
    <row r="7" spans="2:20" ht="12.75" thickBot="1">
      <c r="B7" s="178"/>
      <c r="C7" s="178"/>
      <c r="D7" s="178"/>
      <c r="E7" s="178"/>
      <c r="F7" s="178"/>
      <c r="G7" s="178"/>
      <c r="H7" s="178"/>
      <c r="I7" s="178"/>
      <c r="J7" s="178"/>
      <c r="K7" s="178"/>
      <c r="L7" s="178"/>
      <c r="M7" s="178"/>
      <c r="N7" s="178"/>
      <c r="O7" s="178"/>
      <c r="P7" s="178"/>
      <c r="Q7" s="178"/>
      <c r="R7" s="206"/>
      <c r="S7" s="206"/>
    </row>
    <row r="8" spans="2:20" ht="50.25" customHeight="1" thickBot="1">
      <c r="B8" s="145" t="s">
        <v>215</v>
      </c>
      <c r="C8" s="146" t="s">
        <v>532</v>
      </c>
      <c r="D8" s="146" t="s">
        <v>509</v>
      </c>
      <c r="E8" s="146" t="s">
        <v>118</v>
      </c>
      <c r="F8" s="300" t="s">
        <v>313</v>
      </c>
      <c r="G8" s="146" t="s">
        <v>119</v>
      </c>
      <c r="H8" s="146" t="s">
        <v>230</v>
      </c>
      <c r="I8" s="146" t="s">
        <v>120</v>
      </c>
      <c r="J8" s="146" t="s">
        <v>121</v>
      </c>
      <c r="K8" s="146" t="s">
        <v>122</v>
      </c>
      <c r="L8" s="146" t="s">
        <v>123</v>
      </c>
      <c r="M8" s="146" t="s">
        <v>124</v>
      </c>
      <c r="N8" s="146" t="s">
        <v>125</v>
      </c>
      <c r="O8" s="146" t="s">
        <v>228</v>
      </c>
      <c r="P8" s="146" t="s">
        <v>126</v>
      </c>
      <c r="Q8" s="146" t="s">
        <v>127</v>
      </c>
      <c r="R8" s="146" t="s">
        <v>128</v>
      </c>
      <c r="S8" s="146" t="s">
        <v>129</v>
      </c>
      <c r="T8" s="146" t="s">
        <v>293</v>
      </c>
    </row>
    <row r="9" spans="2:20">
      <c r="B9" s="147"/>
      <c r="C9" s="147"/>
      <c r="D9" s="147"/>
      <c r="E9" s="147"/>
      <c r="F9" s="147"/>
      <c r="G9" s="147"/>
      <c r="H9" s="147"/>
      <c r="I9" s="147"/>
      <c r="J9" s="147"/>
      <c r="K9" s="147"/>
      <c r="L9" s="147"/>
      <c r="M9" s="147"/>
      <c r="N9" s="147"/>
      <c r="O9" s="147"/>
      <c r="P9" s="147"/>
      <c r="Q9" s="147"/>
      <c r="R9" s="147"/>
      <c r="S9" s="147"/>
      <c r="T9" s="147"/>
    </row>
    <row r="10" spans="2:20">
      <c r="B10" s="147" t="s">
        <v>108</v>
      </c>
      <c r="C10" s="147" t="s">
        <v>217</v>
      </c>
      <c r="D10" s="147" t="s">
        <v>217</v>
      </c>
      <c r="E10" s="147" t="s">
        <v>109</v>
      </c>
      <c r="F10" s="147" t="s">
        <v>109</v>
      </c>
      <c r="G10" s="147" t="s">
        <v>115</v>
      </c>
      <c r="H10" s="147"/>
      <c r="I10" s="328">
        <v>205000000</v>
      </c>
      <c r="J10" s="328">
        <v>-205000000</v>
      </c>
      <c r="K10" s="520">
        <v>0</v>
      </c>
      <c r="L10" s="328" t="s">
        <v>116</v>
      </c>
      <c r="M10" s="526">
        <v>1.2E-2</v>
      </c>
      <c r="N10" s="526" t="s">
        <v>559</v>
      </c>
      <c r="O10" s="526" t="s">
        <v>559</v>
      </c>
      <c r="P10" s="526" t="s">
        <v>559</v>
      </c>
      <c r="Q10" s="524">
        <v>0</v>
      </c>
      <c r="R10" s="352">
        <v>42005</v>
      </c>
      <c r="S10" s="352">
        <v>56540</v>
      </c>
      <c r="T10" s="352" t="s">
        <v>291</v>
      </c>
    </row>
    <row r="11" spans="2:20">
      <c r="B11" s="147" t="s">
        <v>111</v>
      </c>
      <c r="C11" s="147" t="s">
        <v>218</v>
      </c>
      <c r="D11" s="147" t="s">
        <v>218</v>
      </c>
      <c r="E11" s="147" t="s">
        <v>109</v>
      </c>
      <c r="F11" s="147" t="s">
        <v>109</v>
      </c>
      <c r="G11" s="147" t="s">
        <v>113</v>
      </c>
      <c r="H11" s="353">
        <v>1.1057995870944342</v>
      </c>
      <c r="I11" s="328">
        <v>775000000</v>
      </c>
      <c r="J11" s="328">
        <v>-775000000</v>
      </c>
      <c r="K11" s="520">
        <v>0</v>
      </c>
      <c r="L11" s="328" t="s">
        <v>535</v>
      </c>
      <c r="M11" s="526">
        <v>1.2E-2</v>
      </c>
      <c r="N11" s="526" t="s">
        <v>559</v>
      </c>
      <c r="O11" s="526" t="s">
        <v>559</v>
      </c>
      <c r="P11" s="526" t="s">
        <v>559</v>
      </c>
      <c r="Q11" s="524">
        <v>0</v>
      </c>
      <c r="R11" s="352">
        <v>42005</v>
      </c>
      <c r="S11" s="352">
        <v>56540</v>
      </c>
      <c r="T11" s="352" t="s">
        <v>291</v>
      </c>
    </row>
    <row r="12" spans="2:20">
      <c r="B12" s="147" t="s">
        <v>112</v>
      </c>
      <c r="C12" s="147" t="s">
        <v>220</v>
      </c>
      <c r="D12" s="147" t="s">
        <v>220</v>
      </c>
      <c r="E12" s="147" t="s">
        <v>109</v>
      </c>
      <c r="F12" s="147" t="s">
        <v>109</v>
      </c>
      <c r="G12" s="147" t="s">
        <v>115</v>
      </c>
      <c r="H12" s="408"/>
      <c r="I12" s="328">
        <v>525000000</v>
      </c>
      <c r="J12" s="520">
        <v>0</v>
      </c>
      <c r="K12" s="328">
        <v>525000000</v>
      </c>
      <c r="L12" s="328" t="s">
        <v>560</v>
      </c>
      <c r="M12" s="526">
        <v>0</v>
      </c>
      <c r="N12" s="526">
        <v>4.6349999999999995E-2</v>
      </c>
      <c r="O12" s="523" t="s">
        <v>621</v>
      </c>
      <c r="P12" s="523">
        <v>42569</v>
      </c>
      <c r="Q12" s="541">
        <v>12166874.999999998</v>
      </c>
      <c r="R12" s="352">
        <v>42736</v>
      </c>
      <c r="S12" s="352">
        <v>56540</v>
      </c>
      <c r="T12" s="352" t="s">
        <v>292</v>
      </c>
    </row>
    <row r="13" spans="2:20">
      <c r="B13" s="147" t="s">
        <v>216</v>
      </c>
      <c r="C13" s="147" t="s">
        <v>219</v>
      </c>
      <c r="D13" s="147" t="s">
        <v>219</v>
      </c>
      <c r="E13" s="147" t="s">
        <v>221</v>
      </c>
      <c r="F13" s="147" t="s">
        <v>221</v>
      </c>
      <c r="G13" s="147" t="s">
        <v>115</v>
      </c>
      <c r="H13" s="408"/>
      <c r="I13" s="328">
        <v>389000000</v>
      </c>
      <c r="J13" s="328">
        <v>-389000000</v>
      </c>
      <c r="K13" s="520">
        <v>0</v>
      </c>
      <c r="L13" s="328" t="s">
        <v>116</v>
      </c>
      <c r="M13" s="526">
        <v>8.9999999999999993E-3</v>
      </c>
      <c r="N13" s="526" t="s">
        <v>559</v>
      </c>
      <c r="O13" s="526" t="s">
        <v>559</v>
      </c>
      <c r="P13" s="526" t="s">
        <v>559</v>
      </c>
      <c r="Q13" s="524">
        <v>0</v>
      </c>
      <c r="R13" s="352">
        <v>42736</v>
      </c>
      <c r="S13" s="352">
        <v>56540</v>
      </c>
      <c r="T13" s="352" t="s">
        <v>292</v>
      </c>
    </row>
    <row r="14" spans="2:20" ht="12.75" thickBot="1">
      <c r="B14" s="148"/>
      <c r="C14" s="148"/>
      <c r="D14" s="148"/>
      <c r="E14" s="148"/>
      <c r="F14" s="148"/>
      <c r="G14" s="148"/>
      <c r="H14" s="354"/>
      <c r="I14" s="148"/>
      <c r="J14" s="148"/>
      <c r="K14" s="148"/>
      <c r="L14" s="148"/>
      <c r="M14" s="148"/>
      <c r="N14" s="148"/>
      <c r="O14" s="148"/>
      <c r="P14" s="148"/>
      <c r="Q14" s="148"/>
      <c r="R14" s="148"/>
      <c r="S14" s="148"/>
      <c r="T14" s="148"/>
    </row>
    <row r="15" spans="2:20">
      <c r="B15" s="109"/>
      <c r="C15" s="109"/>
      <c r="D15" s="109"/>
      <c r="E15" s="109"/>
      <c r="F15" s="109"/>
      <c r="G15" s="207"/>
      <c r="H15" s="109"/>
      <c r="I15" s="109"/>
      <c r="J15" s="109"/>
      <c r="K15" s="109"/>
      <c r="L15" s="109"/>
      <c r="M15" s="109"/>
      <c r="N15" s="109"/>
      <c r="O15" s="109"/>
      <c r="P15" s="109"/>
      <c r="Q15" s="109"/>
      <c r="R15" s="109"/>
      <c r="S15" s="109"/>
    </row>
    <row r="16" spans="2:20">
      <c r="B16" s="109"/>
      <c r="C16" s="109"/>
      <c r="D16" s="178"/>
      <c r="E16" s="109"/>
      <c r="F16" s="109"/>
      <c r="G16" s="207"/>
      <c r="H16" s="109"/>
      <c r="I16" s="109"/>
      <c r="J16" s="109"/>
      <c r="K16" s="109"/>
      <c r="L16" s="109"/>
      <c r="M16" s="109"/>
      <c r="N16" s="109"/>
      <c r="O16" s="109"/>
      <c r="P16" s="109"/>
      <c r="Q16" s="109"/>
      <c r="R16" s="109"/>
      <c r="S16" s="109"/>
    </row>
    <row r="17" spans="2:20">
      <c r="B17" s="143" t="s">
        <v>442</v>
      </c>
      <c r="C17" s="151">
        <v>40386</v>
      </c>
      <c r="D17" s="151"/>
      <c r="E17" s="206"/>
      <c r="F17" s="150" t="s">
        <v>187</v>
      </c>
      <c r="G17" s="208"/>
      <c r="H17" s="206"/>
      <c r="I17" s="206"/>
      <c r="J17" s="206"/>
      <c r="K17" s="206"/>
      <c r="L17" s="206"/>
      <c r="M17" s="206"/>
      <c r="N17" s="206"/>
      <c r="O17" s="206"/>
      <c r="P17" s="206"/>
      <c r="Q17" s="206"/>
      <c r="R17" s="206"/>
      <c r="S17" s="206"/>
    </row>
    <row r="18" spans="2:20" ht="12.75" thickBot="1">
      <c r="B18" s="206"/>
      <c r="C18" s="206"/>
      <c r="D18" s="206"/>
      <c r="E18" s="206"/>
      <c r="F18" s="206"/>
      <c r="G18" s="208"/>
      <c r="H18" s="206"/>
      <c r="I18" s="206"/>
      <c r="J18" s="206"/>
      <c r="K18" s="206"/>
      <c r="L18" s="206"/>
      <c r="M18" s="206"/>
      <c r="N18" s="206"/>
      <c r="O18" s="206"/>
      <c r="P18" s="206"/>
      <c r="Q18" s="206"/>
      <c r="R18" s="206"/>
      <c r="S18" s="206"/>
    </row>
    <row r="19" spans="2:20" ht="52.5" customHeight="1" thickBot="1">
      <c r="B19" s="146" t="s">
        <v>186</v>
      </c>
      <c r="C19" s="146" t="s">
        <v>532</v>
      </c>
      <c r="D19" s="146" t="s">
        <v>509</v>
      </c>
      <c r="E19" s="146" t="s">
        <v>118</v>
      </c>
      <c r="F19" s="300" t="s">
        <v>313</v>
      </c>
      <c r="G19" s="146" t="s">
        <v>119</v>
      </c>
      <c r="H19" s="149" t="s">
        <v>230</v>
      </c>
      <c r="I19" s="146" t="s">
        <v>120</v>
      </c>
      <c r="J19" s="146" t="s">
        <v>121</v>
      </c>
      <c r="K19" s="146" t="s">
        <v>122</v>
      </c>
      <c r="L19" s="146" t="s">
        <v>123</v>
      </c>
      <c r="M19" s="146" t="s">
        <v>124</v>
      </c>
      <c r="N19" s="146" t="s">
        <v>125</v>
      </c>
      <c r="O19" s="146" t="s">
        <v>228</v>
      </c>
      <c r="P19" s="146" t="s">
        <v>126</v>
      </c>
      <c r="Q19" s="146" t="s">
        <v>127</v>
      </c>
      <c r="R19" s="146" t="s">
        <v>128</v>
      </c>
      <c r="S19" s="146" t="s">
        <v>129</v>
      </c>
      <c r="T19" s="146" t="s">
        <v>293</v>
      </c>
    </row>
    <row r="20" spans="2:20">
      <c r="B20" s="147"/>
      <c r="C20" s="147"/>
      <c r="D20" s="147"/>
      <c r="E20" s="147"/>
      <c r="F20" s="147"/>
      <c r="G20" s="147"/>
      <c r="H20" s="353"/>
      <c r="I20" s="147"/>
      <c r="J20" s="147"/>
      <c r="K20" s="147"/>
      <c r="L20" s="147"/>
      <c r="M20" s="147"/>
      <c r="N20" s="147"/>
      <c r="O20" s="147"/>
      <c r="P20" s="147"/>
      <c r="Q20" s="147"/>
      <c r="R20" s="147"/>
      <c r="S20" s="147"/>
      <c r="T20" s="147"/>
    </row>
    <row r="21" spans="2:20">
      <c r="B21" s="147" t="s">
        <v>108</v>
      </c>
      <c r="C21" s="147" t="s">
        <v>188</v>
      </c>
      <c r="D21" s="147" t="s">
        <v>188</v>
      </c>
      <c r="E21" s="147" t="s">
        <v>109</v>
      </c>
      <c r="F21" s="147" t="s">
        <v>109</v>
      </c>
      <c r="G21" s="147" t="s">
        <v>115</v>
      </c>
      <c r="H21" s="353"/>
      <c r="I21" s="328">
        <v>1250000000</v>
      </c>
      <c r="J21" s="328">
        <v>-1250000000</v>
      </c>
      <c r="K21" s="520">
        <v>0</v>
      </c>
      <c r="L21" s="328" t="s">
        <v>116</v>
      </c>
      <c r="M21" s="521">
        <v>1.52E-2</v>
      </c>
      <c r="N21" s="522" t="s">
        <v>559</v>
      </c>
      <c r="O21" s="522" t="s">
        <v>559</v>
      </c>
      <c r="P21" s="522" t="s">
        <v>559</v>
      </c>
      <c r="Q21" s="524">
        <v>0</v>
      </c>
      <c r="R21" s="352" t="s">
        <v>221</v>
      </c>
      <c r="S21" s="352">
        <v>56540</v>
      </c>
      <c r="T21" s="352" t="s">
        <v>291</v>
      </c>
    </row>
    <row r="22" spans="2:20">
      <c r="B22" s="147" t="s">
        <v>111</v>
      </c>
      <c r="C22" s="147" t="s">
        <v>189</v>
      </c>
      <c r="D22" s="147" t="s">
        <v>189</v>
      </c>
      <c r="E22" s="147" t="s">
        <v>109</v>
      </c>
      <c r="F22" s="147" t="s">
        <v>109</v>
      </c>
      <c r="G22" s="147" t="s">
        <v>115</v>
      </c>
      <c r="H22" s="353"/>
      <c r="I22" s="328">
        <v>1250000000</v>
      </c>
      <c r="J22" s="328">
        <v>-1250000000</v>
      </c>
      <c r="K22" s="520">
        <v>0</v>
      </c>
      <c r="L22" s="328" t="s">
        <v>116</v>
      </c>
      <c r="M22" s="521">
        <v>1.6299999999999999E-2</v>
      </c>
      <c r="N22" s="522" t="s">
        <v>559</v>
      </c>
      <c r="O22" s="522" t="s">
        <v>559</v>
      </c>
      <c r="P22" s="522" t="s">
        <v>559</v>
      </c>
      <c r="Q22" s="524">
        <v>0</v>
      </c>
      <c r="R22" s="352">
        <v>42095</v>
      </c>
      <c r="S22" s="352">
        <v>56540</v>
      </c>
      <c r="T22" s="352" t="s">
        <v>291</v>
      </c>
    </row>
    <row r="23" spans="2:20">
      <c r="B23" s="147" t="s">
        <v>112</v>
      </c>
      <c r="C23" s="147" t="s">
        <v>190</v>
      </c>
      <c r="D23" s="147" t="s">
        <v>190</v>
      </c>
      <c r="E23" s="147" t="s">
        <v>109</v>
      </c>
      <c r="F23" s="147" t="s">
        <v>109</v>
      </c>
      <c r="G23" s="147" t="s">
        <v>115</v>
      </c>
      <c r="H23" s="408"/>
      <c r="I23" s="328">
        <v>1000000000</v>
      </c>
      <c r="J23" s="328">
        <v>-297220191</v>
      </c>
      <c r="K23" s="328">
        <v>702779809</v>
      </c>
      <c r="L23" s="328" t="s">
        <v>116</v>
      </c>
      <c r="M23" s="521">
        <v>1.6799999999999999E-2</v>
      </c>
      <c r="N23" s="522">
        <v>2.26781E-2</v>
      </c>
      <c r="O23" s="523" t="s">
        <v>649</v>
      </c>
      <c r="P23" s="523">
        <v>42569</v>
      </c>
      <c r="Q23" s="328">
        <v>3962654.8676774423</v>
      </c>
      <c r="R23" s="352">
        <v>42552</v>
      </c>
      <c r="S23" s="352">
        <v>56540</v>
      </c>
      <c r="T23" s="352" t="s">
        <v>291</v>
      </c>
    </row>
    <row r="24" spans="2:20">
      <c r="B24" s="147" t="s">
        <v>216</v>
      </c>
      <c r="C24" s="147" t="s">
        <v>191</v>
      </c>
      <c r="D24" s="147" t="s">
        <v>191</v>
      </c>
      <c r="E24" s="147" t="s">
        <v>221</v>
      </c>
      <c r="F24" s="147" t="s">
        <v>221</v>
      </c>
      <c r="G24" s="147" t="s">
        <v>115</v>
      </c>
      <c r="H24" s="408"/>
      <c r="I24" s="328">
        <v>500000000</v>
      </c>
      <c r="J24" s="328">
        <v>-500000000</v>
      </c>
      <c r="K24" s="520">
        <v>0</v>
      </c>
      <c r="L24" s="328" t="s">
        <v>116</v>
      </c>
      <c r="M24" s="521">
        <v>8.9999999999999993E-3</v>
      </c>
      <c r="N24" s="522" t="s">
        <v>559</v>
      </c>
      <c r="O24" s="522" t="s">
        <v>559</v>
      </c>
      <c r="P24" s="522" t="s">
        <v>559</v>
      </c>
      <c r="Q24" s="524">
        <v>0</v>
      </c>
      <c r="R24" s="352">
        <v>42552</v>
      </c>
      <c r="S24" s="352">
        <v>56540</v>
      </c>
      <c r="T24" s="352" t="s">
        <v>292</v>
      </c>
    </row>
    <row r="25" spans="2:20" ht="12.75" thickBot="1">
      <c r="B25" s="148"/>
      <c r="C25" s="148"/>
      <c r="D25" s="148"/>
      <c r="E25" s="148"/>
      <c r="F25" s="148"/>
      <c r="G25" s="148"/>
      <c r="H25" s="354"/>
      <c r="I25" s="148"/>
      <c r="J25" s="148"/>
      <c r="K25" s="148"/>
      <c r="L25" s="148"/>
      <c r="M25" s="148"/>
      <c r="N25" s="148"/>
      <c r="O25" s="148"/>
      <c r="P25" s="148"/>
      <c r="Q25" s="148"/>
      <c r="R25" s="148"/>
      <c r="S25" s="148"/>
      <c r="T25" s="148"/>
    </row>
    <row r="26" spans="2:20">
      <c r="B26" s="109"/>
      <c r="C26" s="109"/>
      <c r="D26" s="109"/>
      <c r="E26" s="109"/>
      <c r="F26" s="109"/>
      <c r="G26" s="208"/>
      <c r="H26" s="109"/>
      <c r="I26" s="109"/>
      <c r="J26" s="109"/>
      <c r="K26" s="109"/>
      <c r="L26" s="109"/>
      <c r="M26" s="109"/>
      <c r="N26" s="109"/>
      <c r="O26" s="109"/>
      <c r="P26" s="109"/>
      <c r="Q26" s="109"/>
      <c r="R26" s="109"/>
      <c r="S26" s="109"/>
    </row>
    <row r="27" spans="2:20">
      <c r="B27" s="109"/>
      <c r="C27" s="109"/>
      <c r="D27" s="109"/>
      <c r="E27" s="109"/>
      <c r="F27" s="109"/>
      <c r="G27" s="208"/>
      <c r="H27" s="109"/>
      <c r="I27" s="109"/>
      <c r="J27" s="109"/>
      <c r="K27" s="109"/>
      <c r="L27" s="109"/>
      <c r="M27" s="109"/>
      <c r="N27" s="109"/>
      <c r="O27" s="109"/>
      <c r="P27" s="109"/>
      <c r="Q27" s="109"/>
      <c r="R27" s="109"/>
      <c r="S27" s="109"/>
    </row>
    <row r="28" spans="2:20">
      <c r="B28" s="143" t="s">
        <v>442</v>
      </c>
      <c r="C28" s="144">
        <v>40688</v>
      </c>
      <c r="D28" s="144"/>
      <c r="E28" s="178"/>
      <c r="F28" s="150" t="s">
        <v>225</v>
      </c>
      <c r="G28" s="177"/>
      <c r="H28" s="109"/>
      <c r="I28" s="109"/>
      <c r="J28" s="109"/>
      <c r="K28" s="109"/>
      <c r="L28" s="109"/>
      <c r="M28" s="209"/>
      <c r="N28" s="209"/>
      <c r="O28" s="210"/>
      <c r="P28" s="211"/>
      <c r="Q28" s="177"/>
      <c r="R28" s="204"/>
      <c r="S28" s="204"/>
    </row>
    <row r="29" spans="2:20" ht="12.75" thickBot="1">
      <c r="B29" s="178"/>
      <c r="C29" s="178"/>
      <c r="D29" s="178"/>
      <c r="E29" s="178"/>
      <c r="F29" s="178"/>
      <c r="G29" s="177"/>
      <c r="H29" s="109"/>
      <c r="I29" s="109"/>
      <c r="J29" s="109"/>
      <c r="K29" s="109"/>
      <c r="L29" s="109"/>
      <c r="M29" s="209"/>
      <c r="N29" s="209"/>
      <c r="O29" s="210"/>
      <c r="P29" s="211"/>
      <c r="Q29" s="177"/>
      <c r="R29" s="204"/>
      <c r="S29" s="204"/>
    </row>
    <row r="30" spans="2:20" ht="31.35" customHeight="1" thickBot="1">
      <c r="B30" s="145" t="s">
        <v>224</v>
      </c>
      <c r="C30" s="146" t="s">
        <v>532</v>
      </c>
      <c r="D30" s="146" t="s">
        <v>509</v>
      </c>
      <c r="E30" s="146" t="s">
        <v>118</v>
      </c>
      <c r="F30" s="300" t="s">
        <v>313</v>
      </c>
      <c r="G30" s="146" t="s">
        <v>119</v>
      </c>
      <c r="H30" s="146" t="s">
        <v>230</v>
      </c>
      <c r="I30" s="146" t="s">
        <v>120</v>
      </c>
      <c r="J30" s="146" t="s">
        <v>121</v>
      </c>
      <c r="K30" s="146" t="s">
        <v>122</v>
      </c>
      <c r="L30" s="146" t="s">
        <v>123</v>
      </c>
      <c r="M30" s="146" t="s">
        <v>124</v>
      </c>
      <c r="N30" s="146" t="s">
        <v>125</v>
      </c>
      <c r="O30" s="146" t="s">
        <v>228</v>
      </c>
      <c r="P30" s="146" t="s">
        <v>126</v>
      </c>
      <c r="Q30" s="146" t="s">
        <v>127</v>
      </c>
      <c r="R30" s="146" t="s">
        <v>128</v>
      </c>
      <c r="S30" s="146" t="s">
        <v>129</v>
      </c>
      <c r="T30" s="146" t="s">
        <v>293</v>
      </c>
    </row>
    <row r="31" spans="2:20">
      <c r="B31" s="90"/>
      <c r="C31" s="90"/>
      <c r="D31" s="90"/>
      <c r="E31" s="90"/>
      <c r="F31" s="301"/>
      <c r="G31" s="90"/>
      <c r="H31" s="212"/>
      <c r="I31" s="90"/>
      <c r="J31" s="90"/>
      <c r="K31" s="90"/>
      <c r="L31" s="90"/>
      <c r="M31" s="90"/>
      <c r="N31" s="90"/>
      <c r="O31" s="90"/>
      <c r="P31" s="90"/>
      <c r="Q31" s="90"/>
      <c r="R31" s="90"/>
      <c r="S31" s="90"/>
      <c r="T31" s="90"/>
    </row>
    <row r="32" spans="2:20">
      <c r="B32" s="147" t="s">
        <v>108</v>
      </c>
      <c r="C32" s="147" t="s">
        <v>276</v>
      </c>
      <c r="D32" s="147" t="s">
        <v>511</v>
      </c>
      <c r="E32" s="147" t="s">
        <v>306</v>
      </c>
      <c r="F32" s="302" t="s">
        <v>306</v>
      </c>
      <c r="G32" s="147" t="s">
        <v>110</v>
      </c>
      <c r="H32" s="353">
        <v>1.6294999999999999</v>
      </c>
      <c r="I32" s="328">
        <v>500000000</v>
      </c>
      <c r="J32" s="328">
        <v>-500000000</v>
      </c>
      <c r="K32" s="520">
        <v>0</v>
      </c>
      <c r="L32" s="328" t="s">
        <v>536</v>
      </c>
      <c r="M32" s="525">
        <v>1.2999999999999999E-3</v>
      </c>
      <c r="N32" s="526" t="s">
        <v>559</v>
      </c>
      <c r="O32" s="523" t="s">
        <v>559</v>
      </c>
      <c r="P32" s="523" t="s">
        <v>559</v>
      </c>
      <c r="Q32" s="524">
        <v>0</v>
      </c>
      <c r="R32" s="352" t="s">
        <v>221</v>
      </c>
      <c r="S32" s="352">
        <v>41017</v>
      </c>
      <c r="T32" s="352" t="s">
        <v>291</v>
      </c>
    </row>
    <row r="33" spans="2:20">
      <c r="B33" s="147" t="s">
        <v>111</v>
      </c>
      <c r="C33" s="147" t="s">
        <v>283</v>
      </c>
      <c r="D33" s="147" t="s">
        <v>512</v>
      </c>
      <c r="E33" s="147" t="s">
        <v>109</v>
      </c>
      <c r="F33" s="302" t="s">
        <v>109</v>
      </c>
      <c r="G33" s="147" t="s">
        <v>110</v>
      </c>
      <c r="H33" s="353">
        <v>1.6240000000000001</v>
      </c>
      <c r="I33" s="328">
        <v>3000000000</v>
      </c>
      <c r="J33" s="328">
        <v>-3000000000</v>
      </c>
      <c r="K33" s="520">
        <v>0</v>
      </c>
      <c r="L33" s="328" t="s">
        <v>537</v>
      </c>
      <c r="M33" s="525">
        <v>1.4E-2</v>
      </c>
      <c r="N33" s="526" t="s">
        <v>559</v>
      </c>
      <c r="O33" s="523" t="s">
        <v>559</v>
      </c>
      <c r="P33" s="523" t="s">
        <v>559</v>
      </c>
      <c r="Q33" s="527">
        <v>0</v>
      </c>
      <c r="R33" s="352">
        <v>41821</v>
      </c>
      <c r="S33" s="352">
        <v>56540</v>
      </c>
      <c r="T33" s="352" t="s">
        <v>291</v>
      </c>
    </row>
    <row r="34" spans="2:20">
      <c r="B34" s="147" t="s">
        <v>112</v>
      </c>
      <c r="C34" s="147" t="s">
        <v>277</v>
      </c>
      <c r="D34" s="147" t="s">
        <v>513</v>
      </c>
      <c r="E34" s="147" t="s">
        <v>109</v>
      </c>
      <c r="F34" s="302" t="s">
        <v>109</v>
      </c>
      <c r="G34" s="147" t="s">
        <v>115</v>
      </c>
      <c r="H34" s="147"/>
      <c r="I34" s="328">
        <v>500000000</v>
      </c>
      <c r="J34" s="328">
        <v>-500000000</v>
      </c>
      <c r="K34" s="520">
        <v>0</v>
      </c>
      <c r="L34" s="328" t="s">
        <v>116</v>
      </c>
      <c r="M34" s="525">
        <v>1.4E-2</v>
      </c>
      <c r="N34" s="526" t="s">
        <v>559</v>
      </c>
      <c r="O34" s="523" t="s">
        <v>559</v>
      </c>
      <c r="P34" s="523" t="s">
        <v>559</v>
      </c>
      <c r="Q34" s="527">
        <v>0</v>
      </c>
      <c r="R34" s="352">
        <v>41821</v>
      </c>
      <c r="S34" s="352">
        <v>56540</v>
      </c>
      <c r="T34" s="352" t="s">
        <v>291</v>
      </c>
    </row>
    <row r="35" spans="2:20">
      <c r="B35" s="147" t="s">
        <v>114</v>
      </c>
      <c r="C35" s="147" t="s">
        <v>278</v>
      </c>
      <c r="D35" s="147" t="s">
        <v>514</v>
      </c>
      <c r="E35" s="147" t="s">
        <v>109</v>
      </c>
      <c r="F35" s="302" t="s">
        <v>109</v>
      </c>
      <c r="G35" s="147" t="s">
        <v>113</v>
      </c>
      <c r="H35" s="353">
        <v>1.1454753722794959</v>
      </c>
      <c r="I35" s="328">
        <v>500000000</v>
      </c>
      <c r="J35" s="328">
        <v>-500000000</v>
      </c>
      <c r="K35" s="520">
        <v>0</v>
      </c>
      <c r="L35" s="328" t="s">
        <v>535</v>
      </c>
      <c r="M35" s="525">
        <v>1.2999999999999999E-2</v>
      </c>
      <c r="N35" s="526" t="s">
        <v>559</v>
      </c>
      <c r="O35" s="523" t="s">
        <v>559</v>
      </c>
      <c r="P35" s="523" t="s">
        <v>559</v>
      </c>
      <c r="Q35" s="527">
        <v>0</v>
      </c>
      <c r="R35" s="352">
        <v>41821</v>
      </c>
      <c r="S35" s="352">
        <v>56540</v>
      </c>
      <c r="T35" s="352" t="s">
        <v>291</v>
      </c>
    </row>
    <row r="36" spans="2:20">
      <c r="B36" s="147" t="s">
        <v>130</v>
      </c>
      <c r="C36" s="147" t="s">
        <v>279</v>
      </c>
      <c r="D36" s="147" t="s">
        <v>515</v>
      </c>
      <c r="E36" s="147" t="s">
        <v>109</v>
      </c>
      <c r="F36" s="302" t="s">
        <v>109</v>
      </c>
      <c r="G36" s="147" t="s">
        <v>110</v>
      </c>
      <c r="H36" s="353">
        <v>1.613</v>
      </c>
      <c r="I36" s="328">
        <v>275000000</v>
      </c>
      <c r="J36" s="328">
        <v>-144410706.01499999</v>
      </c>
      <c r="K36" s="328">
        <v>130589293.98500001</v>
      </c>
      <c r="L36" s="328" t="s">
        <v>537</v>
      </c>
      <c r="M36" s="525">
        <v>1.4999999999999999E-2</v>
      </c>
      <c r="N36" s="526">
        <v>2.13285E-2</v>
      </c>
      <c r="O36" s="523" t="s">
        <v>649</v>
      </c>
      <c r="P36" s="523">
        <v>42569</v>
      </c>
      <c r="Q36" s="328">
        <v>704055.31073632115</v>
      </c>
      <c r="R36" s="352">
        <v>42552</v>
      </c>
      <c r="S36" s="352">
        <v>56540</v>
      </c>
      <c r="T36" s="352" t="s">
        <v>291</v>
      </c>
    </row>
    <row r="37" spans="2:20">
      <c r="B37" s="147" t="s">
        <v>226</v>
      </c>
      <c r="C37" s="147" t="s">
        <v>280</v>
      </c>
      <c r="D37" s="147" t="s">
        <v>516</v>
      </c>
      <c r="E37" s="147" t="s">
        <v>109</v>
      </c>
      <c r="F37" s="302" t="s">
        <v>109</v>
      </c>
      <c r="G37" s="147" t="s">
        <v>115</v>
      </c>
      <c r="H37" s="353"/>
      <c r="I37" s="328">
        <v>250000000</v>
      </c>
      <c r="J37" s="328">
        <v>-131282460</v>
      </c>
      <c r="K37" s="328">
        <v>118717540</v>
      </c>
      <c r="L37" s="328" t="s">
        <v>116</v>
      </c>
      <c r="M37" s="525">
        <v>1.4999999999999999E-2</v>
      </c>
      <c r="N37" s="526">
        <v>2.08781E-2</v>
      </c>
      <c r="O37" s="523" t="s">
        <v>649</v>
      </c>
      <c r="P37" s="523">
        <v>42569</v>
      </c>
      <c r="Q37" s="328">
        <v>616263.1069413498</v>
      </c>
      <c r="R37" s="352">
        <v>42552</v>
      </c>
      <c r="S37" s="352">
        <v>56540</v>
      </c>
      <c r="T37" s="352" t="s">
        <v>291</v>
      </c>
    </row>
    <row r="38" spans="2:20">
      <c r="B38" s="147" t="s">
        <v>227</v>
      </c>
      <c r="C38" s="147" t="s">
        <v>281</v>
      </c>
      <c r="D38" s="147" t="s">
        <v>517</v>
      </c>
      <c r="E38" s="147" t="s">
        <v>109</v>
      </c>
      <c r="F38" s="302" t="s">
        <v>109</v>
      </c>
      <c r="G38" s="147" t="s">
        <v>113</v>
      </c>
      <c r="H38" s="353">
        <v>1.1344299489506524</v>
      </c>
      <c r="I38" s="328">
        <v>275000000</v>
      </c>
      <c r="J38" s="328">
        <v>-144410706.125</v>
      </c>
      <c r="K38" s="328">
        <v>130589293.875</v>
      </c>
      <c r="L38" s="328" t="s">
        <v>535</v>
      </c>
      <c r="M38" s="525">
        <v>1.4E-2</v>
      </c>
      <c r="N38" s="526">
        <v>1.149E-2</v>
      </c>
      <c r="O38" s="523" t="s">
        <v>649</v>
      </c>
      <c r="P38" s="523">
        <v>42569</v>
      </c>
      <c r="Q38" s="328">
        <v>379285.72161878127</v>
      </c>
      <c r="R38" s="352">
        <v>42552</v>
      </c>
      <c r="S38" s="352">
        <v>56540</v>
      </c>
      <c r="T38" s="352" t="s">
        <v>291</v>
      </c>
    </row>
    <row r="39" spans="2:20">
      <c r="B39" s="147" t="s">
        <v>216</v>
      </c>
      <c r="C39" s="147" t="s">
        <v>282</v>
      </c>
      <c r="D39" s="147" t="s">
        <v>510</v>
      </c>
      <c r="E39" s="147" t="s">
        <v>221</v>
      </c>
      <c r="F39" s="302" t="s">
        <v>221</v>
      </c>
      <c r="G39" s="147" t="s">
        <v>115</v>
      </c>
      <c r="H39" s="147"/>
      <c r="I39" s="328">
        <v>965000000</v>
      </c>
      <c r="J39" s="520">
        <v>0</v>
      </c>
      <c r="K39" s="328">
        <v>965000000</v>
      </c>
      <c r="L39" s="328" t="s">
        <v>116</v>
      </c>
      <c r="M39" s="525">
        <v>7.0000000000000001E-3</v>
      </c>
      <c r="N39" s="526">
        <v>1.2878099999999998E-2</v>
      </c>
      <c r="O39" s="523" t="s">
        <v>649</v>
      </c>
      <c r="P39" s="523">
        <v>42569</v>
      </c>
      <c r="Q39" s="328">
        <v>3089864.3483606554</v>
      </c>
      <c r="R39" s="352" t="s">
        <v>221</v>
      </c>
      <c r="S39" s="352">
        <v>56540</v>
      </c>
      <c r="T39" s="352" t="s">
        <v>292</v>
      </c>
    </row>
    <row r="40" spans="2:20" ht="12.75" thickBot="1">
      <c r="B40" s="148"/>
      <c r="C40" s="148"/>
      <c r="D40" s="148"/>
      <c r="E40" s="148"/>
      <c r="F40" s="303"/>
      <c r="G40" s="148"/>
      <c r="H40" s="332"/>
      <c r="I40" s="355"/>
      <c r="J40" s="355"/>
      <c r="K40" s="355"/>
      <c r="L40" s="355"/>
      <c r="M40" s="356"/>
      <c r="N40" s="357"/>
      <c r="O40" s="357"/>
      <c r="P40" s="357"/>
      <c r="Q40" s="357"/>
      <c r="R40" s="358"/>
      <c r="S40" s="358"/>
      <c r="T40" s="358"/>
    </row>
    <row r="43" spans="2:20">
      <c r="B43" s="143" t="s">
        <v>442</v>
      </c>
      <c r="C43" s="144">
        <v>40883</v>
      </c>
      <c r="D43" s="144"/>
      <c r="E43" s="178"/>
      <c r="F43" s="150" t="s">
        <v>328</v>
      </c>
      <c r="G43" s="177"/>
      <c r="H43" s="109"/>
      <c r="I43" s="109"/>
      <c r="J43" s="109"/>
      <c r="K43" s="109"/>
      <c r="L43" s="109"/>
      <c r="M43" s="209"/>
      <c r="N43" s="209"/>
      <c r="O43" s="210"/>
      <c r="P43" s="211"/>
      <c r="Q43" s="177"/>
      <c r="R43" s="204"/>
      <c r="S43" s="204"/>
    </row>
    <row r="44" spans="2:20" ht="12.75" thickBot="1">
      <c r="B44" s="178"/>
      <c r="C44" s="178"/>
      <c r="D44" s="178"/>
      <c r="E44" s="178"/>
      <c r="F44" s="178"/>
      <c r="G44" s="177"/>
      <c r="H44" s="109"/>
      <c r="I44" s="109"/>
      <c r="J44" s="109"/>
      <c r="K44" s="109"/>
      <c r="L44" s="109"/>
      <c r="M44" s="209"/>
      <c r="N44" s="209"/>
      <c r="O44" s="210"/>
      <c r="P44" s="211"/>
      <c r="Q44" s="177"/>
      <c r="R44" s="204"/>
      <c r="S44" s="204"/>
    </row>
    <row r="45" spans="2:20" ht="31.35" customHeight="1" thickBot="1">
      <c r="B45" s="145" t="s">
        <v>321</v>
      </c>
      <c r="C45" s="146" t="s">
        <v>532</v>
      </c>
      <c r="D45" s="146" t="s">
        <v>509</v>
      </c>
      <c r="E45" s="146" t="s">
        <v>118</v>
      </c>
      <c r="F45" s="300" t="s">
        <v>313</v>
      </c>
      <c r="G45" s="146" t="s">
        <v>119</v>
      </c>
      <c r="H45" s="146" t="s">
        <v>230</v>
      </c>
      <c r="I45" s="146" t="s">
        <v>120</v>
      </c>
      <c r="J45" s="146" t="s">
        <v>121</v>
      </c>
      <c r="K45" s="146" t="s">
        <v>122</v>
      </c>
      <c r="L45" s="146" t="s">
        <v>123</v>
      </c>
      <c r="M45" s="146" t="s">
        <v>124</v>
      </c>
      <c r="N45" s="146" t="s">
        <v>125</v>
      </c>
      <c r="O45" s="146" t="s">
        <v>228</v>
      </c>
      <c r="P45" s="146" t="s">
        <v>126</v>
      </c>
      <c r="Q45" s="146" t="s">
        <v>127</v>
      </c>
      <c r="R45" s="146" t="s">
        <v>128</v>
      </c>
      <c r="S45" s="146" t="s">
        <v>129</v>
      </c>
      <c r="T45" s="146" t="s">
        <v>293</v>
      </c>
    </row>
    <row r="46" spans="2:20">
      <c r="B46" s="90"/>
      <c r="C46" s="90"/>
      <c r="D46" s="90"/>
      <c r="E46" s="90"/>
      <c r="F46" s="301"/>
      <c r="G46" s="90"/>
      <c r="H46" s="212"/>
      <c r="I46" s="90"/>
      <c r="J46" s="90"/>
      <c r="K46" s="90"/>
      <c r="L46" s="90"/>
      <c r="M46" s="90"/>
      <c r="N46" s="90"/>
      <c r="O46" s="90"/>
      <c r="P46" s="90"/>
      <c r="Q46" s="90"/>
      <c r="R46" s="90"/>
      <c r="S46" s="90"/>
      <c r="T46" s="90"/>
    </row>
    <row r="47" spans="2:20">
      <c r="B47" s="147" t="s">
        <v>108</v>
      </c>
      <c r="C47" s="147" t="s">
        <v>322</v>
      </c>
      <c r="D47" s="147" t="s">
        <v>518</v>
      </c>
      <c r="E47" s="147" t="s">
        <v>306</v>
      </c>
      <c r="F47" s="302" t="s">
        <v>306</v>
      </c>
      <c r="G47" s="147" t="s">
        <v>110</v>
      </c>
      <c r="H47" s="353">
        <v>1.56</v>
      </c>
      <c r="I47" s="328">
        <v>350000000</v>
      </c>
      <c r="J47" s="328">
        <v>-350000000</v>
      </c>
      <c r="K47" s="520">
        <v>0</v>
      </c>
      <c r="L47" s="328" t="s">
        <v>536</v>
      </c>
      <c r="M47" s="525">
        <v>2E-3</v>
      </c>
      <c r="N47" s="526" t="s">
        <v>559</v>
      </c>
      <c r="O47" s="523" t="s">
        <v>559</v>
      </c>
      <c r="P47" s="523" t="s">
        <v>559</v>
      </c>
      <c r="Q47" s="527">
        <v>0</v>
      </c>
      <c r="R47" s="352" t="s">
        <v>221</v>
      </c>
      <c r="S47" s="352">
        <v>41200</v>
      </c>
      <c r="T47" s="352" t="s">
        <v>291</v>
      </c>
    </row>
    <row r="48" spans="2:20">
      <c r="B48" s="147" t="s">
        <v>111</v>
      </c>
      <c r="C48" s="147" t="s">
        <v>323</v>
      </c>
      <c r="D48" s="147" t="s">
        <v>519</v>
      </c>
      <c r="E48" s="147" t="s">
        <v>109</v>
      </c>
      <c r="F48" s="302" t="s">
        <v>109</v>
      </c>
      <c r="G48" s="147" t="s">
        <v>110</v>
      </c>
      <c r="H48" s="353">
        <v>1.5580000000000001</v>
      </c>
      <c r="I48" s="328">
        <v>700000000</v>
      </c>
      <c r="J48" s="328">
        <v>-700000000</v>
      </c>
      <c r="K48" s="520">
        <v>0</v>
      </c>
      <c r="L48" s="328" t="s">
        <v>537</v>
      </c>
      <c r="M48" s="525">
        <v>1.6E-2</v>
      </c>
      <c r="N48" s="526" t="s">
        <v>559</v>
      </c>
      <c r="O48" s="523" t="s">
        <v>559</v>
      </c>
      <c r="P48" s="523" t="s">
        <v>559</v>
      </c>
      <c r="Q48" s="527">
        <v>0</v>
      </c>
      <c r="R48" s="352">
        <v>42005</v>
      </c>
      <c r="S48" s="352">
        <v>56540</v>
      </c>
      <c r="T48" s="352" t="s">
        <v>291</v>
      </c>
    </row>
    <row r="49" spans="2:20">
      <c r="B49" s="147" t="s">
        <v>112</v>
      </c>
      <c r="C49" s="147" t="s">
        <v>324</v>
      </c>
      <c r="D49" s="147" t="s">
        <v>520</v>
      </c>
      <c r="E49" s="147" t="s">
        <v>109</v>
      </c>
      <c r="F49" s="302" t="s">
        <v>109</v>
      </c>
      <c r="G49" s="147" t="s">
        <v>113</v>
      </c>
      <c r="H49" s="353">
        <v>1.1305822498586773</v>
      </c>
      <c r="I49" s="328">
        <v>100000000</v>
      </c>
      <c r="J49" s="328">
        <v>-100000000</v>
      </c>
      <c r="K49" s="520">
        <v>0</v>
      </c>
      <c r="L49" s="328" t="s">
        <v>535</v>
      </c>
      <c r="M49" s="525">
        <v>1.4999999999999999E-2</v>
      </c>
      <c r="N49" s="526" t="s">
        <v>559</v>
      </c>
      <c r="O49" s="523" t="s">
        <v>559</v>
      </c>
      <c r="P49" s="523" t="s">
        <v>559</v>
      </c>
      <c r="Q49" s="527">
        <v>0</v>
      </c>
      <c r="R49" s="352">
        <v>42005</v>
      </c>
      <c r="S49" s="352">
        <v>56540</v>
      </c>
      <c r="T49" s="352" t="s">
        <v>291</v>
      </c>
    </row>
    <row r="50" spans="2:20">
      <c r="B50" s="147" t="s">
        <v>114</v>
      </c>
      <c r="C50" s="147" t="s">
        <v>325</v>
      </c>
      <c r="D50" s="147" t="s">
        <v>521</v>
      </c>
      <c r="E50" s="147" t="s">
        <v>109</v>
      </c>
      <c r="F50" s="302" t="s">
        <v>109</v>
      </c>
      <c r="G50" s="147" t="s">
        <v>110</v>
      </c>
      <c r="H50" s="353">
        <v>1.56</v>
      </c>
      <c r="I50" s="328">
        <v>300000000</v>
      </c>
      <c r="J50" s="328">
        <v>-300000000.00999999</v>
      </c>
      <c r="K50" s="520">
        <v>0</v>
      </c>
      <c r="L50" s="328" t="s">
        <v>537</v>
      </c>
      <c r="M50" s="525">
        <v>1.6500000000000001E-2</v>
      </c>
      <c r="N50" s="526" t="s">
        <v>559</v>
      </c>
      <c r="O50" s="523" t="s">
        <v>559</v>
      </c>
      <c r="P50" s="523" t="s">
        <v>559</v>
      </c>
      <c r="Q50" s="527" t="s">
        <v>559</v>
      </c>
      <c r="R50" s="352">
        <v>42370</v>
      </c>
      <c r="S50" s="352">
        <v>56540</v>
      </c>
      <c r="T50" s="352" t="s">
        <v>291</v>
      </c>
    </row>
    <row r="51" spans="2:20">
      <c r="B51" s="147" t="s">
        <v>130</v>
      </c>
      <c r="C51" s="147" t="s">
        <v>326</v>
      </c>
      <c r="D51" s="147" t="s">
        <v>522</v>
      </c>
      <c r="E51" s="147" t="s">
        <v>109</v>
      </c>
      <c r="F51" s="302" t="s">
        <v>109</v>
      </c>
      <c r="G51" s="147" t="s">
        <v>110</v>
      </c>
      <c r="H51" s="353">
        <v>1.546</v>
      </c>
      <c r="I51" s="328">
        <v>250000000</v>
      </c>
      <c r="J51" s="520">
        <v>0</v>
      </c>
      <c r="K51" s="328">
        <v>250000000</v>
      </c>
      <c r="L51" s="328" t="s">
        <v>320</v>
      </c>
      <c r="M51" s="525">
        <v>0</v>
      </c>
      <c r="N51" s="526">
        <v>4.2500000000000003E-2</v>
      </c>
      <c r="O51" s="523" t="s">
        <v>621</v>
      </c>
      <c r="P51" s="523">
        <v>42569</v>
      </c>
      <c r="Q51" s="528">
        <v>5312500</v>
      </c>
      <c r="R51" s="352">
        <v>44562</v>
      </c>
      <c r="S51" s="352">
        <v>56540</v>
      </c>
      <c r="T51" s="352" t="s">
        <v>291</v>
      </c>
    </row>
    <row r="52" spans="2:20">
      <c r="B52" s="147" t="s">
        <v>216</v>
      </c>
      <c r="C52" s="147" t="s">
        <v>327</v>
      </c>
      <c r="D52" s="147" t="s">
        <v>510</v>
      </c>
      <c r="E52" s="147" t="s">
        <v>221</v>
      </c>
      <c r="F52" s="302" t="s">
        <v>221</v>
      </c>
      <c r="G52" s="147" t="s">
        <v>115</v>
      </c>
      <c r="H52" s="147"/>
      <c r="I52" s="328">
        <v>233965000</v>
      </c>
      <c r="J52" s="328">
        <v>-200067000</v>
      </c>
      <c r="K52" s="328">
        <v>33898000</v>
      </c>
      <c r="L52" s="328" t="s">
        <v>116</v>
      </c>
      <c r="M52" s="525">
        <v>7.0000000000000001E-3</v>
      </c>
      <c r="N52" s="526">
        <v>1.2878099999999998E-2</v>
      </c>
      <c r="O52" s="523" t="s">
        <v>649</v>
      </c>
      <c r="P52" s="523">
        <v>42569</v>
      </c>
      <c r="Q52" s="328">
        <v>108539.08982459015</v>
      </c>
      <c r="R52" s="352" t="s">
        <v>221</v>
      </c>
      <c r="S52" s="352">
        <v>56540</v>
      </c>
      <c r="T52" s="352" t="s">
        <v>292</v>
      </c>
    </row>
    <row r="53" spans="2:20" ht="12.75" thickBot="1">
      <c r="B53" s="148"/>
      <c r="C53" s="148"/>
      <c r="D53" s="148"/>
      <c r="E53" s="148"/>
      <c r="F53" s="303"/>
      <c r="G53" s="148"/>
      <c r="H53" s="332"/>
      <c r="I53" s="355"/>
      <c r="J53" s="355"/>
      <c r="K53" s="355"/>
      <c r="L53" s="355"/>
      <c r="M53" s="356"/>
      <c r="N53" s="357"/>
      <c r="O53" s="357"/>
      <c r="P53" s="357"/>
      <c r="Q53" s="357"/>
      <c r="R53" s="358"/>
      <c r="S53" s="358"/>
      <c r="T53" s="358"/>
    </row>
    <row r="56" spans="2:20">
      <c r="B56" s="143" t="s">
        <v>442</v>
      </c>
      <c r="C56" s="144">
        <v>41052</v>
      </c>
      <c r="D56" s="144"/>
      <c r="E56" s="178"/>
      <c r="F56" s="150" t="s">
        <v>341</v>
      </c>
      <c r="G56" s="177"/>
      <c r="H56" s="109"/>
      <c r="I56" s="109"/>
      <c r="J56" s="109"/>
      <c r="K56" s="109"/>
      <c r="L56" s="109"/>
      <c r="M56" s="209"/>
      <c r="N56" s="209"/>
      <c r="O56" s="210"/>
      <c r="P56" s="211"/>
      <c r="Q56" s="177"/>
      <c r="R56" s="204"/>
      <c r="S56" s="204"/>
    </row>
    <row r="57" spans="2:20" ht="12.75" thickBot="1">
      <c r="B57" s="178"/>
      <c r="C57" s="178"/>
      <c r="D57" s="178"/>
      <c r="E57" s="178"/>
      <c r="F57" s="178"/>
      <c r="G57" s="177"/>
      <c r="H57" s="109"/>
      <c r="I57" s="109"/>
      <c r="J57" s="109"/>
      <c r="K57" s="109"/>
      <c r="L57" s="109"/>
      <c r="M57" s="209"/>
      <c r="N57" s="209"/>
      <c r="O57" s="210"/>
      <c r="P57" s="211"/>
      <c r="Q57" s="177"/>
      <c r="R57" s="204"/>
      <c r="S57" s="204"/>
    </row>
    <row r="58" spans="2:20" ht="31.35" customHeight="1" thickBot="1">
      <c r="B58" s="146" t="s">
        <v>340</v>
      </c>
      <c r="C58" s="146" t="s">
        <v>532</v>
      </c>
      <c r="D58" s="146" t="s">
        <v>509</v>
      </c>
      <c r="E58" s="146" t="s">
        <v>118</v>
      </c>
      <c r="F58" s="300" t="s">
        <v>313</v>
      </c>
      <c r="G58" s="146" t="s">
        <v>119</v>
      </c>
      <c r="H58" s="146" t="s">
        <v>230</v>
      </c>
      <c r="I58" s="146" t="s">
        <v>120</v>
      </c>
      <c r="J58" s="146" t="s">
        <v>121</v>
      </c>
      <c r="K58" s="146" t="s">
        <v>122</v>
      </c>
      <c r="L58" s="146" t="s">
        <v>123</v>
      </c>
      <c r="M58" s="146" t="s">
        <v>124</v>
      </c>
      <c r="N58" s="146" t="s">
        <v>125</v>
      </c>
      <c r="O58" s="146" t="s">
        <v>228</v>
      </c>
      <c r="P58" s="146" t="s">
        <v>126</v>
      </c>
      <c r="Q58" s="146" t="s">
        <v>127</v>
      </c>
      <c r="R58" s="146" t="s">
        <v>128</v>
      </c>
      <c r="S58" s="146" t="s">
        <v>129</v>
      </c>
      <c r="T58" s="146" t="s">
        <v>293</v>
      </c>
    </row>
    <row r="59" spans="2:20">
      <c r="B59" s="90"/>
      <c r="C59" s="90"/>
      <c r="D59" s="90"/>
      <c r="E59" s="90"/>
      <c r="F59" s="301"/>
      <c r="G59" s="90"/>
      <c r="H59" s="212"/>
      <c r="I59" s="90"/>
      <c r="J59" s="90"/>
      <c r="K59" s="90"/>
      <c r="L59" s="90"/>
      <c r="M59" s="90"/>
      <c r="N59" s="90"/>
      <c r="O59" s="90"/>
      <c r="P59" s="90"/>
      <c r="Q59" s="90"/>
      <c r="R59" s="90"/>
      <c r="S59" s="90"/>
      <c r="T59" s="90"/>
    </row>
    <row r="60" spans="2:20">
      <c r="B60" s="147" t="s">
        <v>342</v>
      </c>
      <c r="C60" s="147" t="s">
        <v>378</v>
      </c>
      <c r="D60" s="147" t="s">
        <v>523</v>
      </c>
      <c r="E60" s="147" t="s">
        <v>306</v>
      </c>
      <c r="F60" s="302" t="s">
        <v>306</v>
      </c>
      <c r="G60" s="147" t="s">
        <v>110</v>
      </c>
      <c r="H60" s="353">
        <v>1.6040000000000001</v>
      </c>
      <c r="I60" s="328">
        <v>250000000</v>
      </c>
      <c r="J60" s="328">
        <v>-250000000</v>
      </c>
      <c r="K60" s="328">
        <v>0</v>
      </c>
      <c r="L60" s="328" t="s">
        <v>536</v>
      </c>
      <c r="M60" s="525">
        <v>1.8E-3</v>
      </c>
      <c r="N60" s="526" t="s">
        <v>559</v>
      </c>
      <c r="O60" s="523" t="s">
        <v>559</v>
      </c>
      <c r="P60" s="523" t="s">
        <v>559</v>
      </c>
      <c r="Q60" s="527">
        <v>0</v>
      </c>
      <c r="R60" s="352" t="s">
        <v>221</v>
      </c>
      <c r="S60" s="352">
        <v>41382</v>
      </c>
      <c r="T60" s="352" t="s">
        <v>355</v>
      </c>
    </row>
    <row r="61" spans="2:20" s="307" customFormat="1">
      <c r="B61" s="147" t="s">
        <v>343</v>
      </c>
      <c r="C61" s="147" t="s">
        <v>356</v>
      </c>
      <c r="D61" s="147" t="s">
        <v>510</v>
      </c>
      <c r="E61" s="147" t="s">
        <v>109</v>
      </c>
      <c r="F61" s="302" t="s">
        <v>109</v>
      </c>
      <c r="G61" s="147" t="s">
        <v>352</v>
      </c>
      <c r="H61" s="353">
        <v>1.604999949</v>
      </c>
      <c r="I61" s="328">
        <v>150000000</v>
      </c>
      <c r="J61" s="328">
        <v>-150000000</v>
      </c>
      <c r="K61" s="328">
        <v>0</v>
      </c>
      <c r="L61" s="328" t="s">
        <v>354</v>
      </c>
      <c r="M61" s="525">
        <v>2.0500000000000001E-2</v>
      </c>
      <c r="N61" s="526" t="s">
        <v>559</v>
      </c>
      <c r="O61" s="523" t="s">
        <v>559</v>
      </c>
      <c r="P61" s="523" t="s">
        <v>559</v>
      </c>
      <c r="Q61" s="527">
        <v>0</v>
      </c>
      <c r="R61" s="352">
        <v>42278</v>
      </c>
      <c r="S61" s="352">
        <v>56540</v>
      </c>
      <c r="T61" s="352" t="s">
        <v>355</v>
      </c>
    </row>
    <row r="62" spans="2:20">
      <c r="B62" s="147" t="s">
        <v>344</v>
      </c>
      <c r="C62" s="147" t="s">
        <v>357</v>
      </c>
      <c r="D62" s="147" t="s">
        <v>524</v>
      </c>
      <c r="E62" s="147" t="s">
        <v>109</v>
      </c>
      <c r="F62" s="302" t="s">
        <v>109</v>
      </c>
      <c r="G62" s="147" t="s">
        <v>110</v>
      </c>
      <c r="H62" s="353">
        <v>1.5960000000000001</v>
      </c>
      <c r="I62" s="328">
        <v>750000000</v>
      </c>
      <c r="J62" s="328">
        <v>-750000000</v>
      </c>
      <c r="K62" s="328">
        <v>0</v>
      </c>
      <c r="L62" s="328" t="s">
        <v>537</v>
      </c>
      <c r="M62" s="525">
        <v>1.4E-2</v>
      </c>
      <c r="N62" s="526" t="s">
        <v>559</v>
      </c>
      <c r="O62" s="523" t="s">
        <v>559</v>
      </c>
      <c r="P62" s="523" t="s">
        <v>559</v>
      </c>
      <c r="Q62" s="527">
        <v>0</v>
      </c>
      <c r="R62" s="352">
        <v>42278</v>
      </c>
      <c r="S62" s="352">
        <v>56540</v>
      </c>
      <c r="T62" s="352" t="s">
        <v>355</v>
      </c>
    </row>
    <row r="63" spans="2:20">
      <c r="B63" s="147" t="s">
        <v>345</v>
      </c>
      <c r="C63" s="147" t="s">
        <v>358</v>
      </c>
      <c r="D63" s="147" t="s">
        <v>525</v>
      </c>
      <c r="E63" s="147" t="s">
        <v>109</v>
      </c>
      <c r="F63" s="302" t="s">
        <v>109</v>
      </c>
      <c r="G63" s="147" t="s">
        <v>115</v>
      </c>
      <c r="H63" s="147"/>
      <c r="I63" s="328">
        <v>300000000</v>
      </c>
      <c r="J63" s="328">
        <v>-300000000</v>
      </c>
      <c r="K63" s="328">
        <v>0</v>
      </c>
      <c r="L63" s="328" t="s">
        <v>116</v>
      </c>
      <c r="M63" s="525">
        <v>1.4500000000000001E-2</v>
      </c>
      <c r="N63" s="526" t="s">
        <v>559</v>
      </c>
      <c r="O63" s="523" t="s">
        <v>559</v>
      </c>
      <c r="P63" s="523" t="s">
        <v>559</v>
      </c>
      <c r="Q63" s="527">
        <v>0</v>
      </c>
      <c r="R63" s="352">
        <v>42278</v>
      </c>
      <c r="S63" s="352">
        <v>56540</v>
      </c>
      <c r="T63" s="352" t="s">
        <v>355</v>
      </c>
    </row>
    <row r="64" spans="2:20">
      <c r="B64" s="147" t="s">
        <v>346</v>
      </c>
      <c r="C64" s="147" t="s">
        <v>359</v>
      </c>
      <c r="D64" s="147" t="s">
        <v>526</v>
      </c>
      <c r="E64" s="147" t="s">
        <v>109</v>
      </c>
      <c r="F64" s="302" t="s">
        <v>109</v>
      </c>
      <c r="G64" s="147" t="s">
        <v>113</v>
      </c>
      <c r="H64" s="353">
        <v>1.2515644555694618</v>
      </c>
      <c r="I64" s="328">
        <v>200000000</v>
      </c>
      <c r="J64" s="328">
        <v>-200000000</v>
      </c>
      <c r="K64" s="328">
        <v>0</v>
      </c>
      <c r="L64" s="328" t="s">
        <v>535</v>
      </c>
      <c r="M64" s="525">
        <v>1.0999999999999999E-2</v>
      </c>
      <c r="N64" s="526" t="s">
        <v>559</v>
      </c>
      <c r="O64" s="523" t="s">
        <v>559</v>
      </c>
      <c r="P64" s="523" t="s">
        <v>559</v>
      </c>
      <c r="Q64" s="527">
        <v>0</v>
      </c>
      <c r="R64" s="352">
        <v>42278</v>
      </c>
      <c r="S64" s="352">
        <v>56540</v>
      </c>
      <c r="T64" s="352" t="s">
        <v>355</v>
      </c>
    </row>
    <row r="65" spans="2:20">
      <c r="B65" s="147" t="s">
        <v>347</v>
      </c>
      <c r="C65" s="147" t="s">
        <v>360</v>
      </c>
      <c r="D65" s="147" t="s">
        <v>527</v>
      </c>
      <c r="E65" s="147" t="s">
        <v>109</v>
      </c>
      <c r="F65" s="302" t="s">
        <v>109</v>
      </c>
      <c r="G65" s="147" t="s">
        <v>353</v>
      </c>
      <c r="H65" s="353">
        <v>128.05000000000001</v>
      </c>
      <c r="I65" s="328">
        <v>16000000000</v>
      </c>
      <c r="J65" s="328">
        <v>-16000000000</v>
      </c>
      <c r="K65" s="328">
        <v>0</v>
      </c>
      <c r="L65" s="328" t="s">
        <v>538</v>
      </c>
      <c r="M65" s="525">
        <v>7.0000000000000001E-3</v>
      </c>
      <c r="N65" s="526" t="s">
        <v>559</v>
      </c>
      <c r="O65" s="523" t="s">
        <v>559</v>
      </c>
      <c r="P65" s="523" t="s">
        <v>559</v>
      </c>
      <c r="Q65" s="527">
        <v>0</v>
      </c>
      <c r="R65" s="352">
        <v>42278</v>
      </c>
      <c r="S65" s="352">
        <v>56540</v>
      </c>
      <c r="T65" s="352" t="s">
        <v>355</v>
      </c>
    </row>
    <row r="66" spans="2:20">
      <c r="B66" s="147" t="s">
        <v>348</v>
      </c>
      <c r="C66" s="147" t="s">
        <v>361</v>
      </c>
      <c r="D66" s="147" t="s">
        <v>528</v>
      </c>
      <c r="E66" s="147" t="s">
        <v>109</v>
      </c>
      <c r="F66" s="302" t="s">
        <v>109</v>
      </c>
      <c r="G66" s="147" t="s">
        <v>110</v>
      </c>
      <c r="H66" s="353">
        <v>1.5916999999999999</v>
      </c>
      <c r="I66" s="328">
        <v>700000000</v>
      </c>
      <c r="J66" s="328">
        <v>-54957952</v>
      </c>
      <c r="K66" s="328">
        <v>645042048</v>
      </c>
      <c r="L66" s="328" t="s">
        <v>537</v>
      </c>
      <c r="M66" s="525">
        <v>1.4999999999999999E-2</v>
      </c>
      <c r="N66" s="526">
        <v>2.13285E-2</v>
      </c>
      <c r="O66" s="523" t="s">
        <v>649</v>
      </c>
      <c r="P66" s="523">
        <v>42569</v>
      </c>
      <c r="Q66" s="328">
        <v>3477660.8838607999</v>
      </c>
      <c r="R66" s="352">
        <v>42917</v>
      </c>
      <c r="S66" s="352">
        <v>56540</v>
      </c>
      <c r="T66" s="352" t="s">
        <v>355</v>
      </c>
    </row>
    <row r="67" spans="2:20">
      <c r="B67" s="147" t="s">
        <v>349</v>
      </c>
      <c r="C67" s="147" t="s">
        <v>362</v>
      </c>
      <c r="D67" s="147" t="s">
        <v>529</v>
      </c>
      <c r="E67" s="147" t="s">
        <v>109</v>
      </c>
      <c r="F67" s="302" t="s">
        <v>109</v>
      </c>
      <c r="G67" s="147" t="s">
        <v>115</v>
      </c>
      <c r="H67" s="147"/>
      <c r="I67" s="328">
        <v>300000000</v>
      </c>
      <c r="J67" s="328">
        <v>-23553408</v>
      </c>
      <c r="K67" s="328">
        <v>276446592</v>
      </c>
      <c r="L67" s="328" t="s">
        <v>116</v>
      </c>
      <c r="M67" s="525">
        <v>1.55E-2</v>
      </c>
      <c r="N67" s="526">
        <v>2.1378100000000001E-2</v>
      </c>
      <c r="O67" s="523" t="s">
        <v>649</v>
      </c>
      <c r="P67" s="523">
        <v>42569</v>
      </c>
      <c r="Q67" s="328">
        <v>1469402.0842830688</v>
      </c>
      <c r="R67" s="352">
        <v>42917</v>
      </c>
      <c r="S67" s="352">
        <v>56540</v>
      </c>
      <c r="T67" s="352" t="s">
        <v>355</v>
      </c>
    </row>
    <row r="68" spans="2:20">
      <c r="B68" s="147" t="s">
        <v>350</v>
      </c>
      <c r="C68" s="147" t="s">
        <v>363</v>
      </c>
      <c r="D68" s="147" t="s">
        <v>530</v>
      </c>
      <c r="E68" s="147" t="s">
        <v>117</v>
      </c>
      <c r="F68" s="147" t="s">
        <v>117</v>
      </c>
      <c r="G68" s="147" t="s">
        <v>110</v>
      </c>
      <c r="H68" s="353">
        <v>1.5934999999999999</v>
      </c>
      <c r="I68" s="328">
        <v>50000000</v>
      </c>
      <c r="J68" s="328">
        <v>-50000000</v>
      </c>
      <c r="K68" s="328">
        <v>0</v>
      </c>
      <c r="L68" s="328" t="s">
        <v>537</v>
      </c>
      <c r="M68" s="525">
        <v>1.95E-2</v>
      </c>
      <c r="N68" s="526" t="s">
        <v>559</v>
      </c>
      <c r="O68" s="523" t="s">
        <v>559</v>
      </c>
      <c r="P68" s="523" t="s">
        <v>559</v>
      </c>
      <c r="Q68" s="527">
        <v>0</v>
      </c>
      <c r="R68" s="352">
        <v>42278</v>
      </c>
      <c r="S68" s="352">
        <v>56540</v>
      </c>
      <c r="T68" s="352" t="s">
        <v>355</v>
      </c>
    </row>
    <row r="69" spans="2:20">
      <c r="B69" s="147" t="s">
        <v>351</v>
      </c>
      <c r="C69" s="147" t="s">
        <v>364</v>
      </c>
      <c r="D69" s="147" t="s">
        <v>531</v>
      </c>
      <c r="E69" s="147" t="s">
        <v>117</v>
      </c>
      <c r="F69" s="147" t="s">
        <v>117</v>
      </c>
      <c r="G69" s="147" t="s">
        <v>115</v>
      </c>
      <c r="H69" s="147"/>
      <c r="I69" s="328">
        <v>200000000</v>
      </c>
      <c r="J69" s="328">
        <v>-200000000</v>
      </c>
      <c r="K69" s="328">
        <v>0</v>
      </c>
      <c r="L69" s="328" t="s">
        <v>116</v>
      </c>
      <c r="M69" s="525">
        <v>2.1000000000000001E-2</v>
      </c>
      <c r="N69" s="526" t="s">
        <v>559</v>
      </c>
      <c r="O69" s="523" t="s">
        <v>559</v>
      </c>
      <c r="P69" s="523" t="s">
        <v>559</v>
      </c>
      <c r="Q69" s="527">
        <v>0</v>
      </c>
      <c r="R69" s="352">
        <v>42278</v>
      </c>
      <c r="S69" s="352">
        <v>56540</v>
      </c>
      <c r="T69" s="352" t="s">
        <v>355</v>
      </c>
    </row>
    <row r="70" spans="2:20">
      <c r="B70" s="147" t="s">
        <v>216</v>
      </c>
      <c r="C70" s="147" t="s">
        <v>365</v>
      </c>
      <c r="D70" s="147" t="s">
        <v>510</v>
      </c>
      <c r="E70" s="147" t="s">
        <v>221</v>
      </c>
      <c r="F70" s="302" t="s">
        <v>221</v>
      </c>
      <c r="G70" s="147" t="s">
        <v>115</v>
      </c>
      <c r="H70" s="147"/>
      <c r="I70" s="328">
        <v>285000000</v>
      </c>
      <c r="J70" s="328">
        <v>-180668852</v>
      </c>
      <c r="K70" s="328">
        <v>104331148</v>
      </c>
      <c r="L70" s="328" t="s">
        <v>116</v>
      </c>
      <c r="M70" s="525">
        <v>7.0000000000000001E-3</v>
      </c>
      <c r="N70" s="526">
        <v>1.2878099999999998E-2</v>
      </c>
      <c r="O70" s="523" t="s">
        <v>649</v>
      </c>
      <c r="P70" s="523">
        <v>42569</v>
      </c>
      <c r="Q70" s="328">
        <v>334061.23795724259</v>
      </c>
      <c r="R70" s="352" t="s">
        <v>221</v>
      </c>
      <c r="S70" s="352">
        <v>56540</v>
      </c>
      <c r="T70" s="352" t="s">
        <v>292</v>
      </c>
    </row>
    <row r="71" spans="2:20" ht="12.75" thickBot="1">
      <c r="B71" s="148"/>
      <c r="C71" s="148"/>
      <c r="D71" s="148"/>
      <c r="E71" s="148"/>
      <c r="F71" s="303"/>
      <c r="G71" s="148"/>
      <c r="H71" s="332"/>
      <c r="I71" s="529"/>
      <c r="J71" s="529"/>
      <c r="K71" s="529"/>
      <c r="L71" s="529"/>
      <c r="M71" s="530"/>
      <c r="N71" s="531"/>
      <c r="O71" s="531"/>
      <c r="P71" s="531"/>
      <c r="Q71" s="531"/>
      <c r="R71" s="358"/>
      <c r="S71" s="358"/>
      <c r="T71" s="358"/>
    </row>
    <row r="72" spans="2:20">
      <c r="I72" s="306"/>
      <c r="J72" s="306"/>
      <c r="K72" s="306"/>
    </row>
    <row r="73" spans="2:20">
      <c r="B73" s="63" t="s">
        <v>609</v>
      </c>
      <c r="Q73" s="305"/>
    </row>
  </sheetData>
  <pageMargins left="0" right="0" top="0.74803149606299213" bottom="0.74803149606299213" header="0.31496062992125984" footer="0.31496062992125984"/>
  <pageSetup paperSize="8" scale="63" orientation="landscape" r:id="rId1"/>
  <headerFooter>
    <oddHeader>&amp;CFosse Master Trust Investors' Report - April 2016</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9"/>
  <sheetViews>
    <sheetView showRuler="0" view="pageLayout" zoomScale="75" zoomScaleNormal="100" zoomScalePageLayoutView="75" workbookViewId="0"/>
  </sheetViews>
  <sheetFormatPr defaultRowHeight="12.75"/>
  <cols>
    <col min="1" max="1" width="1.7109375" customWidth="1"/>
    <col min="2" max="2" width="15.140625" customWidth="1"/>
    <col min="3" max="3" width="17.28515625" customWidth="1"/>
    <col min="4" max="4" width="14.42578125" bestFit="1" customWidth="1"/>
    <col min="5" max="5" width="18.140625" customWidth="1"/>
    <col min="6" max="6" width="17.7109375" bestFit="1" customWidth="1"/>
    <col min="7" max="7" width="10.28515625" bestFit="1" customWidth="1"/>
    <col min="8" max="8" width="11.7109375" customWidth="1"/>
    <col min="9" max="9" width="17.7109375" bestFit="1" customWidth="1"/>
    <col min="10" max="10" width="15.42578125" bestFit="1" customWidth="1"/>
    <col min="11" max="11" width="14.7109375" bestFit="1" customWidth="1"/>
    <col min="12" max="12" width="17.140625" bestFit="1" customWidth="1"/>
    <col min="13" max="13" width="10.5703125" bestFit="1" customWidth="1"/>
    <col min="14" max="14" width="10.5703125" customWidth="1"/>
    <col min="15" max="15" width="20" bestFit="1" customWidth="1"/>
    <col min="16" max="16" width="11.5703125" bestFit="1" customWidth="1"/>
    <col min="17" max="17" width="13.5703125" bestFit="1" customWidth="1"/>
    <col min="18" max="18" width="10" bestFit="1" customWidth="1"/>
    <col min="19" max="19" width="10.42578125" bestFit="1" customWidth="1"/>
    <col min="20" max="20" width="11.28515625" bestFit="1" customWidth="1"/>
    <col min="21" max="21" width="9.7109375" bestFit="1" customWidth="1"/>
    <col min="22" max="22" width="1.7109375" customWidth="1"/>
  </cols>
  <sheetData>
    <row r="1" spans="1:21">
      <c r="A1" s="409"/>
      <c r="B1" s="409"/>
      <c r="C1" s="409"/>
      <c r="D1" s="409"/>
      <c r="E1" s="409"/>
      <c r="F1" s="409"/>
      <c r="G1" s="409"/>
      <c r="H1" s="409"/>
      <c r="I1" s="409"/>
      <c r="J1" s="409"/>
      <c r="K1" s="409"/>
      <c r="L1" s="409"/>
      <c r="M1" s="409"/>
      <c r="N1" s="409"/>
      <c r="O1" s="409"/>
      <c r="P1" s="409"/>
      <c r="Q1" s="409"/>
      <c r="R1" s="409"/>
      <c r="S1" s="409"/>
      <c r="T1" s="409"/>
      <c r="U1" s="409"/>
    </row>
    <row r="2" spans="1:21" ht="13.5" thickBot="1">
      <c r="A2" s="409"/>
      <c r="B2" s="410" t="s">
        <v>534</v>
      </c>
      <c r="C2" s="411"/>
      <c r="D2" s="411"/>
      <c r="E2" s="411"/>
      <c r="F2" s="411"/>
      <c r="G2" s="411"/>
      <c r="H2" s="411"/>
      <c r="I2" s="411"/>
      <c r="J2" s="411"/>
      <c r="K2" s="411"/>
      <c r="L2" s="411"/>
      <c r="M2" s="411"/>
      <c r="N2" s="411"/>
      <c r="O2" s="411"/>
      <c r="P2" s="411"/>
      <c r="Q2" s="411"/>
      <c r="R2" s="411"/>
      <c r="S2" s="411"/>
      <c r="T2" s="411"/>
      <c r="U2" s="411"/>
    </row>
    <row r="3" spans="1:21">
      <c r="A3" s="409"/>
      <c r="B3" s="412"/>
      <c r="C3" s="413"/>
      <c r="D3" s="413"/>
      <c r="E3" s="413"/>
      <c r="F3" s="413"/>
      <c r="G3" s="413"/>
      <c r="H3" s="413"/>
      <c r="I3" s="413"/>
      <c r="J3" s="413"/>
      <c r="K3" s="413"/>
      <c r="L3" s="413"/>
      <c r="M3" s="413"/>
      <c r="N3" s="413"/>
      <c r="O3" s="413"/>
      <c r="P3" s="413"/>
      <c r="Q3" s="413"/>
      <c r="R3" s="413"/>
      <c r="S3" s="413"/>
      <c r="T3" s="413"/>
      <c r="U3" s="409"/>
    </row>
    <row r="4" spans="1:21">
      <c r="A4" s="409"/>
      <c r="B4" s="414" t="s">
        <v>373</v>
      </c>
      <c r="C4" s="415" t="s">
        <v>658</v>
      </c>
      <c r="D4" s="415"/>
      <c r="E4" s="416"/>
      <c r="F4" s="416"/>
      <c r="G4" s="416"/>
      <c r="H4" s="416"/>
      <c r="I4" s="416"/>
      <c r="J4" s="416"/>
      <c r="K4" s="416"/>
      <c r="L4" s="416"/>
      <c r="M4" s="416"/>
      <c r="N4" s="416"/>
      <c r="O4" s="416"/>
      <c r="P4" s="416"/>
      <c r="Q4" s="416"/>
      <c r="R4" s="417"/>
      <c r="S4" s="417"/>
      <c r="T4" s="409"/>
      <c r="U4" s="409"/>
    </row>
    <row r="5" spans="1:21">
      <c r="A5" s="409"/>
      <c r="B5" s="414"/>
      <c r="C5" s="415"/>
      <c r="D5" s="415"/>
      <c r="E5" s="416"/>
      <c r="F5" s="416"/>
      <c r="G5" s="416"/>
      <c r="H5" s="416"/>
      <c r="I5" s="416"/>
      <c r="J5" s="416"/>
      <c r="K5" s="416"/>
      <c r="L5" s="416"/>
      <c r="M5" s="416"/>
      <c r="N5" s="416"/>
      <c r="O5" s="416"/>
      <c r="P5" s="416"/>
      <c r="Q5" s="416"/>
      <c r="R5" s="417"/>
      <c r="S5" s="417"/>
      <c r="T5" s="409"/>
      <c r="U5" s="409"/>
    </row>
    <row r="6" spans="1:21">
      <c r="A6" s="409"/>
      <c r="B6" s="418" t="s">
        <v>442</v>
      </c>
      <c r="C6" s="419">
        <v>41806</v>
      </c>
      <c r="D6" s="418"/>
      <c r="E6" s="418"/>
      <c r="F6" s="418" t="s">
        <v>561</v>
      </c>
      <c r="G6" s="409"/>
      <c r="H6" s="409"/>
      <c r="I6" s="409"/>
      <c r="J6" s="409"/>
      <c r="K6" s="409"/>
      <c r="L6" s="409"/>
      <c r="M6" s="409"/>
      <c r="N6" s="409"/>
      <c r="O6" s="409"/>
      <c r="P6" s="409"/>
      <c r="Q6" s="409"/>
      <c r="R6" s="409"/>
      <c r="S6" s="409"/>
      <c r="T6" s="409"/>
      <c r="U6" s="409"/>
    </row>
    <row r="7" spans="1:21" ht="13.5" thickBot="1">
      <c r="A7" s="409"/>
      <c r="B7" s="409"/>
      <c r="C7" s="409"/>
      <c r="D7" s="409"/>
      <c r="E7" s="409"/>
      <c r="F7" s="409"/>
      <c r="G7" s="409"/>
      <c r="H7" s="409"/>
      <c r="I7" s="409"/>
      <c r="J7" s="409"/>
      <c r="K7" s="409"/>
      <c r="L7" s="409"/>
      <c r="M7" s="409"/>
      <c r="N7" s="409"/>
      <c r="O7" s="409"/>
      <c r="P7" s="409"/>
      <c r="Q7" s="409"/>
      <c r="R7" s="409"/>
      <c r="S7" s="409"/>
      <c r="T7" s="409"/>
      <c r="U7" s="409"/>
    </row>
    <row r="8" spans="1:21" ht="46.9" customHeight="1" thickBot="1">
      <c r="A8" s="409"/>
      <c r="B8" s="420" t="s">
        <v>562</v>
      </c>
      <c r="C8" s="420" t="s">
        <v>532</v>
      </c>
      <c r="D8" s="420" t="s">
        <v>509</v>
      </c>
      <c r="E8" s="420" t="s">
        <v>118</v>
      </c>
      <c r="F8" s="300" t="s">
        <v>313</v>
      </c>
      <c r="G8" s="420" t="s">
        <v>119</v>
      </c>
      <c r="H8" s="420" t="s">
        <v>230</v>
      </c>
      <c r="I8" s="420" t="s">
        <v>120</v>
      </c>
      <c r="J8" s="420" t="s">
        <v>121</v>
      </c>
      <c r="K8" s="420" t="s">
        <v>122</v>
      </c>
      <c r="L8" s="420" t="s">
        <v>123</v>
      </c>
      <c r="M8" s="420" t="s">
        <v>124</v>
      </c>
      <c r="N8" s="420" t="s">
        <v>125</v>
      </c>
      <c r="O8" s="420" t="s">
        <v>228</v>
      </c>
      <c r="P8" s="420" t="s">
        <v>126</v>
      </c>
      <c r="Q8" s="420" t="s">
        <v>127</v>
      </c>
      <c r="R8" s="420" t="s">
        <v>128</v>
      </c>
      <c r="S8" s="420" t="s">
        <v>129</v>
      </c>
      <c r="T8" s="420" t="s">
        <v>293</v>
      </c>
      <c r="U8" s="420" t="s">
        <v>563</v>
      </c>
    </row>
    <row r="9" spans="1:21">
      <c r="A9" s="409"/>
      <c r="B9" s="421"/>
      <c r="C9" s="421"/>
      <c r="D9" s="421"/>
      <c r="E9" s="421"/>
      <c r="F9" s="301"/>
      <c r="G9" s="421"/>
      <c r="H9" s="422"/>
      <c r="I9" s="421"/>
      <c r="J9" s="421"/>
      <c r="K9" s="421"/>
      <c r="L9" s="421"/>
      <c r="M9" s="421"/>
      <c r="N9" s="421"/>
      <c r="O9" s="421"/>
      <c r="P9" s="421"/>
      <c r="Q9" s="421"/>
      <c r="R9" s="421"/>
      <c r="S9" s="421"/>
      <c r="T9" s="421"/>
      <c r="U9" s="421"/>
    </row>
    <row r="10" spans="1:21" s="409" customFormat="1" ht="12">
      <c r="B10" s="423" t="s">
        <v>108</v>
      </c>
      <c r="C10" s="423" t="s">
        <v>564</v>
      </c>
      <c r="D10" s="423" t="s">
        <v>565</v>
      </c>
      <c r="E10" s="423" t="s">
        <v>306</v>
      </c>
      <c r="F10" s="302" t="s">
        <v>306</v>
      </c>
      <c r="G10" s="423" t="s">
        <v>110</v>
      </c>
      <c r="H10" s="424">
        <v>1.6759999999999999</v>
      </c>
      <c r="I10" s="532">
        <v>850000000</v>
      </c>
      <c r="J10" s="533">
        <v>-850000000</v>
      </c>
      <c r="K10" s="534" t="s">
        <v>559</v>
      </c>
      <c r="L10" s="533" t="s">
        <v>536</v>
      </c>
      <c r="M10" s="522">
        <v>1.1999999999999999E-3</v>
      </c>
      <c r="N10" s="522" t="s">
        <v>559</v>
      </c>
      <c r="O10" s="535" t="s">
        <v>559</v>
      </c>
      <c r="P10" s="535" t="s">
        <v>559</v>
      </c>
      <c r="Q10" s="534" t="s">
        <v>559</v>
      </c>
      <c r="R10" s="425" t="s">
        <v>221</v>
      </c>
      <c r="S10" s="426" t="s">
        <v>566</v>
      </c>
      <c r="T10" s="423" t="s">
        <v>355</v>
      </c>
      <c r="U10" s="423" t="s">
        <v>567</v>
      </c>
    </row>
    <row r="11" spans="1:21" s="409" customFormat="1" ht="12">
      <c r="B11" s="423" t="s">
        <v>111</v>
      </c>
      <c r="C11" s="423" t="s">
        <v>568</v>
      </c>
      <c r="D11" s="423" t="s">
        <v>569</v>
      </c>
      <c r="E11" s="423" t="s">
        <v>109</v>
      </c>
      <c r="F11" s="302" t="s">
        <v>109</v>
      </c>
      <c r="G11" s="423" t="s">
        <v>115</v>
      </c>
      <c r="H11" s="424"/>
      <c r="I11" s="536">
        <v>500000000</v>
      </c>
      <c r="J11" s="534">
        <v>-30886977.539999999</v>
      </c>
      <c r="K11" s="537">
        <v>469113022.45999998</v>
      </c>
      <c r="L11" s="533" t="s">
        <v>116</v>
      </c>
      <c r="M11" s="522">
        <v>4.0000000000000001E-3</v>
      </c>
      <c r="N11" s="522">
        <v>9.8781000000000008E-3</v>
      </c>
      <c r="O11" s="523" t="s">
        <v>649</v>
      </c>
      <c r="P11" s="523">
        <v>42569</v>
      </c>
      <c r="Q11" s="534">
        <v>1155312.4016212425</v>
      </c>
      <c r="R11" s="427">
        <v>42917</v>
      </c>
      <c r="S11" s="427">
        <v>56540</v>
      </c>
      <c r="T11" s="427" t="s">
        <v>355</v>
      </c>
      <c r="U11" s="427" t="s">
        <v>567</v>
      </c>
    </row>
    <row r="12" spans="1:21" ht="13.5" thickBot="1">
      <c r="A12" s="409"/>
      <c r="B12" s="428"/>
      <c r="C12" s="428"/>
      <c r="D12" s="428"/>
      <c r="E12" s="428"/>
      <c r="F12" s="303"/>
      <c r="G12" s="428"/>
      <c r="H12" s="429"/>
      <c r="I12" s="430"/>
      <c r="J12" s="430"/>
      <c r="K12" s="430"/>
      <c r="L12" s="430"/>
      <c r="M12" s="356"/>
      <c r="N12" s="402"/>
      <c r="O12" s="431"/>
      <c r="P12" s="431"/>
      <c r="Q12" s="432"/>
      <c r="R12" s="433"/>
      <c r="S12" s="433"/>
      <c r="T12" s="433"/>
      <c r="U12" s="433"/>
    </row>
    <row r="13" spans="1:21">
      <c r="A13" s="409"/>
      <c r="B13" s="434"/>
      <c r="C13" s="434"/>
      <c r="D13" s="434"/>
      <c r="E13" s="434"/>
      <c r="F13" s="403"/>
      <c r="G13" s="434"/>
      <c r="H13" s="435"/>
      <c r="I13" s="436"/>
      <c r="J13" s="436"/>
      <c r="K13" s="437"/>
      <c r="L13" s="436"/>
      <c r="M13" s="404"/>
      <c r="N13" s="404"/>
      <c r="O13" s="438"/>
      <c r="P13" s="438"/>
      <c r="Q13" s="439"/>
      <c r="R13" s="440"/>
      <c r="S13" s="440"/>
      <c r="T13" s="440"/>
      <c r="U13" s="409"/>
    </row>
    <row r="14" spans="1:21">
      <c r="A14" s="409"/>
      <c r="B14" s="418" t="s">
        <v>570</v>
      </c>
      <c r="C14" s="434"/>
      <c r="D14" s="434"/>
      <c r="E14" s="434"/>
      <c r="F14" s="403"/>
      <c r="G14" s="434"/>
      <c r="H14" s="435"/>
      <c r="I14" s="436"/>
      <c r="J14" s="436"/>
      <c r="K14" s="437"/>
      <c r="L14" s="436"/>
      <c r="M14" s="404"/>
      <c r="N14" s="404"/>
      <c r="O14" s="438"/>
      <c r="P14" s="438"/>
      <c r="Q14" s="439"/>
      <c r="R14" s="440"/>
      <c r="S14" s="440"/>
      <c r="T14" s="440"/>
      <c r="U14" s="409"/>
    </row>
    <row r="15" spans="1:21">
      <c r="A15" s="409"/>
      <c r="B15" s="409"/>
      <c r="C15" s="409"/>
      <c r="D15" s="409"/>
      <c r="E15" s="409"/>
      <c r="F15" s="409"/>
      <c r="G15" s="409"/>
      <c r="H15" s="409"/>
      <c r="I15" s="409"/>
      <c r="J15" s="409"/>
      <c r="K15" s="409"/>
      <c r="L15" s="409"/>
      <c r="M15" s="409"/>
      <c r="N15" s="409"/>
      <c r="O15" s="409"/>
      <c r="P15" s="409"/>
      <c r="Q15" s="409"/>
      <c r="R15" s="409"/>
      <c r="S15" s="409"/>
      <c r="T15" s="409"/>
      <c r="U15" s="409"/>
    </row>
    <row r="16" spans="1:21">
      <c r="A16" s="409"/>
      <c r="B16" s="418" t="s">
        <v>442</v>
      </c>
      <c r="C16" s="419">
        <v>42087</v>
      </c>
      <c r="D16" s="418"/>
      <c r="E16" s="418"/>
      <c r="F16" s="441" t="s">
        <v>571</v>
      </c>
      <c r="G16" s="409"/>
      <c r="H16" s="409"/>
      <c r="I16" s="409"/>
      <c r="J16" s="409"/>
      <c r="K16" s="409"/>
      <c r="L16" s="409"/>
      <c r="M16" s="409"/>
      <c r="N16" s="409"/>
      <c r="O16" s="409"/>
      <c r="P16" s="409"/>
      <c r="Q16" s="409"/>
      <c r="R16" s="409"/>
      <c r="S16" s="409"/>
      <c r="T16" s="409"/>
      <c r="U16" s="409"/>
    </row>
    <row r="17" spans="1:23" ht="13.5" thickBot="1">
      <c r="A17" s="409"/>
      <c r="B17" s="409"/>
      <c r="C17" s="409"/>
      <c r="D17" s="409"/>
      <c r="E17" s="409"/>
      <c r="F17" s="409"/>
      <c r="G17" s="409"/>
      <c r="H17" s="409"/>
      <c r="I17" s="409"/>
      <c r="J17" s="409"/>
      <c r="K17" s="409"/>
      <c r="L17" s="409"/>
      <c r="M17" s="409"/>
      <c r="N17" s="409"/>
      <c r="O17" s="409"/>
      <c r="P17" s="409"/>
      <c r="Q17" s="409"/>
      <c r="R17" s="409"/>
      <c r="S17" s="409"/>
      <c r="T17" s="409"/>
      <c r="U17" s="409"/>
    </row>
    <row r="18" spans="1:23" ht="45.6" customHeight="1" thickBot="1">
      <c r="A18" s="409"/>
      <c r="B18" s="420" t="s">
        <v>572</v>
      </c>
      <c r="C18" s="420" t="s">
        <v>532</v>
      </c>
      <c r="D18" s="420" t="s">
        <v>509</v>
      </c>
      <c r="E18" s="420" t="s">
        <v>118</v>
      </c>
      <c r="F18" s="300" t="s">
        <v>313</v>
      </c>
      <c r="G18" s="420" t="s">
        <v>119</v>
      </c>
      <c r="H18" s="420" t="s">
        <v>230</v>
      </c>
      <c r="I18" s="420" t="s">
        <v>120</v>
      </c>
      <c r="J18" s="420" t="s">
        <v>121</v>
      </c>
      <c r="K18" s="420" t="s">
        <v>122</v>
      </c>
      <c r="L18" s="420" t="s">
        <v>123</v>
      </c>
      <c r="M18" s="420" t="s">
        <v>124</v>
      </c>
      <c r="N18" s="420" t="s">
        <v>125</v>
      </c>
      <c r="O18" s="420" t="s">
        <v>228</v>
      </c>
      <c r="P18" s="420" t="s">
        <v>126</v>
      </c>
      <c r="Q18" s="420" t="s">
        <v>127</v>
      </c>
      <c r="R18" s="420" t="s">
        <v>128</v>
      </c>
      <c r="S18" s="420" t="s">
        <v>129</v>
      </c>
      <c r="T18" s="420" t="s">
        <v>293</v>
      </c>
      <c r="U18" s="420" t="s">
        <v>563</v>
      </c>
    </row>
    <row r="19" spans="1:23">
      <c r="A19" s="409"/>
      <c r="B19" s="421"/>
      <c r="C19" s="421"/>
      <c r="D19" s="421"/>
      <c r="E19" s="421"/>
      <c r="F19" s="301"/>
      <c r="G19" s="421"/>
      <c r="H19" s="422"/>
      <c r="I19" s="421"/>
      <c r="J19" s="421"/>
      <c r="K19" s="421"/>
      <c r="L19" s="421"/>
      <c r="M19" s="421"/>
      <c r="N19" s="421"/>
      <c r="O19" s="421"/>
      <c r="P19" s="421"/>
      <c r="Q19" s="421"/>
      <c r="R19" s="421"/>
      <c r="S19" s="421"/>
      <c r="T19" s="421"/>
      <c r="U19" s="421"/>
    </row>
    <row r="20" spans="1:23">
      <c r="A20" s="409"/>
      <c r="B20" s="423" t="s">
        <v>108</v>
      </c>
      <c r="C20" s="423" t="s">
        <v>573</v>
      </c>
      <c r="D20" s="423" t="s">
        <v>574</v>
      </c>
      <c r="E20" s="423" t="s">
        <v>306</v>
      </c>
      <c r="F20" s="423" t="s">
        <v>306</v>
      </c>
      <c r="G20" s="423" t="s">
        <v>110</v>
      </c>
      <c r="H20" s="424">
        <v>1.4744999999999999</v>
      </c>
      <c r="I20" s="532">
        <v>500000000</v>
      </c>
      <c r="J20" s="534">
        <v>-250000000</v>
      </c>
      <c r="K20" s="534">
        <v>0</v>
      </c>
      <c r="L20" s="533" t="s">
        <v>536</v>
      </c>
      <c r="M20" s="526">
        <v>1.8E-3</v>
      </c>
      <c r="N20" s="522" t="s">
        <v>559</v>
      </c>
      <c r="O20" s="535" t="s">
        <v>559</v>
      </c>
      <c r="P20" s="535" t="s">
        <v>559</v>
      </c>
      <c r="Q20" s="534" t="s">
        <v>559</v>
      </c>
      <c r="R20" s="427" t="s">
        <v>221</v>
      </c>
      <c r="S20" s="426" t="s">
        <v>575</v>
      </c>
      <c r="T20" s="427" t="s">
        <v>355</v>
      </c>
      <c r="U20" s="427" t="s">
        <v>567</v>
      </c>
      <c r="W20" s="440"/>
    </row>
    <row r="21" spans="1:23">
      <c r="A21" s="409"/>
      <c r="B21" s="423" t="s">
        <v>111</v>
      </c>
      <c r="C21" s="423" t="s">
        <v>576</v>
      </c>
      <c r="D21" s="423" t="s">
        <v>577</v>
      </c>
      <c r="E21" s="423" t="s">
        <v>109</v>
      </c>
      <c r="F21" s="423" t="s">
        <v>109</v>
      </c>
      <c r="G21" s="423" t="s">
        <v>110</v>
      </c>
      <c r="H21" s="424">
        <v>1.4744999999999999</v>
      </c>
      <c r="I21" s="536">
        <v>300000000</v>
      </c>
      <c r="J21" s="534" t="s">
        <v>559</v>
      </c>
      <c r="K21" s="536">
        <v>300000000</v>
      </c>
      <c r="L21" s="533" t="s">
        <v>537</v>
      </c>
      <c r="M21" s="526">
        <v>3.0000000000000001E-3</v>
      </c>
      <c r="N21" s="526">
        <v>9.3285E-3</v>
      </c>
      <c r="O21" s="523" t="s">
        <v>649</v>
      </c>
      <c r="P21" s="523">
        <v>42569</v>
      </c>
      <c r="Q21" s="538">
        <v>707411.25</v>
      </c>
      <c r="R21" s="427">
        <v>42917</v>
      </c>
      <c r="S21" s="427">
        <v>56540</v>
      </c>
      <c r="T21" s="427" t="s">
        <v>355</v>
      </c>
      <c r="U21" s="427" t="s">
        <v>567</v>
      </c>
    </row>
    <row r="22" spans="1:23">
      <c r="A22" s="409"/>
      <c r="B22" s="423" t="s">
        <v>112</v>
      </c>
      <c r="C22" s="423" t="s">
        <v>578</v>
      </c>
      <c r="D22" s="423" t="s">
        <v>579</v>
      </c>
      <c r="E22" s="423" t="s">
        <v>109</v>
      </c>
      <c r="F22" s="423" t="s">
        <v>109</v>
      </c>
      <c r="G22" s="423" t="s">
        <v>115</v>
      </c>
      <c r="H22" s="424"/>
      <c r="I22" s="536">
        <v>500000000</v>
      </c>
      <c r="J22" s="534" t="s">
        <v>559</v>
      </c>
      <c r="K22" s="536">
        <v>500000000</v>
      </c>
      <c r="L22" s="533" t="s">
        <v>116</v>
      </c>
      <c r="M22" s="526">
        <v>3.2000000000000002E-3</v>
      </c>
      <c r="N22" s="526">
        <v>9.0781000000000004E-3</v>
      </c>
      <c r="O22" s="523" t="s">
        <v>649</v>
      </c>
      <c r="P22" s="523">
        <v>42569</v>
      </c>
      <c r="Q22" s="538">
        <v>1128561.6120218579</v>
      </c>
      <c r="R22" s="427">
        <v>43191</v>
      </c>
      <c r="S22" s="427">
        <v>56540</v>
      </c>
      <c r="T22" s="427" t="s">
        <v>355</v>
      </c>
      <c r="U22" s="427" t="s">
        <v>567</v>
      </c>
    </row>
    <row r="23" spans="1:23" ht="13.5" thickBot="1">
      <c r="A23" s="409"/>
      <c r="B23" s="428"/>
      <c r="C23" s="428"/>
      <c r="D23" s="428"/>
      <c r="E23" s="428"/>
      <c r="F23" s="303"/>
      <c r="G23" s="428"/>
      <c r="H23" s="429"/>
      <c r="I23" s="430"/>
      <c r="J23" s="442"/>
      <c r="K23" s="430"/>
      <c r="L23" s="430"/>
      <c r="M23" s="356"/>
      <c r="N23" s="402"/>
      <c r="O23" s="431"/>
      <c r="P23" s="431"/>
      <c r="Q23" s="432"/>
      <c r="R23" s="433"/>
      <c r="S23" s="433"/>
      <c r="T23" s="433"/>
      <c r="U23" s="433"/>
    </row>
    <row r="24" spans="1:23">
      <c r="A24" s="409"/>
      <c r="B24" s="409"/>
      <c r="C24" s="409"/>
      <c r="D24" s="409"/>
      <c r="E24" s="409"/>
      <c r="F24" s="409"/>
      <c r="G24" s="409"/>
      <c r="H24" s="409"/>
      <c r="I24" s="409"/>
      <c r="J24" s="409"/>
      <c r="K24" s="409"/>
      <c r="L24" s="409"/>
      <c r="M24" s="409"/>
      <c r="N24" s="409"/>
      <c r="O24" s="409"/>
      <c r="P24" s="409"/>
      <c r="Q24" s="409"/>
      <c r="R24" s="409"/>
      <c r="S24" s="409"/>
      <c r="T24" s="409"/>
      <c r="U24" s="409"/>
    </row>
    <row r="25" spans="1:23">
      <c r="A25" s="409"/>
      <c r="B25" s="441" t="s">
        <v>580</v>
      </c>
      <c r="C25" s="409"/>
      <c r="D25" s="409"/>
      <c r="E25" s="409"/>
      <c r="F25" s="409"/>
      <c r="G25" s="409"/>
      <c r="H25" s="409"/>
      <c r="I25" s="409"/>
      <c r="J25" s="409"/>
      <c r="K25" s="409"/>
      <c r="L25" s="409"/>
      <c r="M25" s="409"/>
      <c r="N25" s="409"/>
      <c r="O25" s="443"/>
      <c r="P25" s="409"/>
      <c r="Q25" s="409"/>
      <c r="R25" s="409"/>
      <c r="S25" s="409"/>
      <c r="T25" s="409"/>
      <c r="U25" s="409"/>
    </row>
    <row r="26" spans="1:23">
      <c r="A26" s="409"/>
      <c r="B26" s="409"/>
      <c r="C26" s="409"/>
      <c r="D26" s="409"/>
      <c r="E26" s="409"/>
      <c r="F26" s="409"/>
      <c r="G26" s="409"/>
      <c r="H26" s="409"/>
      <c r="I26" s="409"/>
      <c r="J26" s="409"/>
      <c r="K26" s="409"/>
      <c r="L26" s="409"/>
      <c r="M26" s="409"/>
      <c r="N26" s="409"/>
      <c r="O26" s="443"/>
      <c r="P26" s="409"/>
      <c r="Q26" s="409"/>
      <c r="R26" s="409"/>
      <c r="S26" s="409"/>
      <c r="T26" s="409"/>
      <c r="U26" s="409"/>
    </row>
    <row r="27" spans="1:23">
      <c r="A27" s="409"/>
      <c r="B27" s="409"/>
      <c r="C27" s="409"/>
      <c r="D27" s="409"/>
      <c r="E27" s="409"/>
      <c r="F27" s="409"/>
      <c r="G27" s="409"/>
      <c r="H27" s="409"/>
      <c r="I27" s="409"/>
      <c r="J27" s="409"/>
      <c r="K27" s="409"/>
      <c r="L27" s="409"/>
      <c r="M27" s="409"/>
      <c r="N27" s="409"/>
      <c r="O27" s="409"/>
      <c r="P27" s="409"/>
      <c r="Q27" s="409"/>
      <c r="R27" s="409"/>
      <c r="S27" s="409"/>
      <c r="T27" s="409"/>
      <c r="U27" s="409"/>
    </row>
    <row r="28" spans="1:23">
      <c r="A28" s="409"/>
      <c r="B28" s="409"/>
      <c r="C28" s="409"/>
      <c r="D28" s="409"/>
      <c r="E28" s="409"/>
      <c r="F28" s="409"/>
      <c r="G28" s="409"/>
      <c r="H28" s="409"/>
      <c r="I28" s="409"/>
      <c r="J28" s="409"/>
      <c r="K28" s="409"/>
      <c r="L28" s="409"/>
      <c r="M28" s="409"/>
      <c r="N28" s="409"/>
      <c r="O28" s="409"/>
      <c r="P28" s="409"/>
      <c r="Q28" s="409"/>
      <c r="R28" s="409"/>
      <c r="S28" s="409"/>
      <c r="T28" s="409"/>
      <c r="U28" s="409"/>
    </row>
    <row r="29" spans="1:23">
      <c r="A29" s="409"/>
      <c r="B29" s="409"/>
      <c r="C29" s="409"/>
      <c r="D29" s="409"/>
      <c r="E29" s="409"/>
      <c r="F29" s="409"/>
      <c r="G29" s="409"/>
      <c r="H29" s="409"/>
      <c r="I29" s="409"/>
      <c r="J29" s="409"/>
      <c r="K29" s="409"/>
      <c r="L29" s="409"/>
      <c r="M29" s="409"/>
      <c r="N29" s="444"/>
      <c r="O29" s="409"/>
      <c r="P29" s="409"/>
      <c r="Q29" s="409"/>
      <c r="R29" s="409"/>
      <c r="S29" s="409"/>
      <c r="T29" s="409"/>
      <c r="U29" s="409"/>
    </row>
  </sheetData>
  <pageMargins left="0" right="0" top="0.74803149606299213" bottom="0.74803149606299213" header="0.31496062992125984" footer="0.31496062992125984"/>
  <pageSetup paperSize="8" scale="75" orientation="landscape" r:id="rId1"/>
  <headerFooter>
    <oddHeader>&amp;CFosse Master Trust Investors' Report - April 2016</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1:G48"/>
  <sheetViews>
    <sheetView showRuler="0" view="pageLayout" zoomScale="75" zoomScaleNormal="100" zoomScaleSheetLayoutView="80" zoomScalePageLayoutView="75" workbookViewId="0"/>
  </sheetViews>
  <sheetFormatPr defaultColWidth="5" defaultRowHeight="12"/>
  <cols>
    <col min="1" max="1" width="5" style="409" customWidth="1"/>
    <col min="2" max="2" width="55.85546875" style="409" bestFit="1" customWidth="1"/>
    <col min="3" max="3" width="19.42578125" style="409" customWidth="1"/>
    <col min="4" max="7" width="17.85546875" style="409" customWidth="1"/>
    <col min="8" max="16384" width="5" style="409"/>
  </cols>
  <sheetData>
    <row r="1" spans="2:7" ht="12.75" thickBot="1"/>
    <row r="2" spans="2:7">
      <c r="B2" s="445" t="s">
        <v>138</v>
      </c>
      <c r="C2" s="445" t="s">
        <v>13</v>
      </c>
      <c r="D2" s="446" t="s">
        <v>152</v>
      </c>
      <c r="E2" s="447" t="s">
        <v>148</v>
      </c>
      <c r="F2" s="445" t="s">
        <v>150</v>
      </c>
      <c r="G2" s="445" t="s">
        <v>21</v>
      </c>
    </row>
    <row r="3" spans="2:7" ht="12.75" thickBot="1">
      <c r="B3" s="448"/>
      <c r="C3" s="448" t="s">
        <v>206</v>
      </c>
      <c r="D3" s="448"/>
      <c r="E3" s="449" t="s">
        <v>149</v>
      </c>
      <c r="F3" s="450" t="s">
        <v>151</v>
      </c>
      <c r="G3" s="448"/>
    </row>
    <row r="4" spans="2:7">
      <c r="B4" s="451"/>
      <c r="C4" s="422"/>
      <c r="D4" s="422"/>
      <c r="E4" s="422"/>
      <c r="F4" s="452"/>
      <c r="G4" s="422"/>
    </row>
    <row r="5" spans="2:7">
      <c r="B5" s="453" t="s">
        <v>20</v>
      </c>
      <c r="C5" s="454">
        <v>3558551896.6232381</v>
      </c>
      <c r="D5" s="223">
        <v>0.76334599642502909</v>
      </c>
      <c r="E5" s="223">
        <v>0.23665400357497107</v>
      </c>
      <c r="F5" s="223">
        <v>0.25810503249348649</v>
      </c>
      <c r="G5" s="223">
        <v>9.2499999999999999E-2</v>
      </c>
    </row>
    <row r="6" spans="2:7">
      <c r="B6" s="453" t="s">
        <v>134</v>
      </c>
      <c r="C6" s="454">
        <v>0</v>
      </c>
      <c r="D6" s="223">
        <v>0</v>
      </c>
      <c r="E6" s="223">
        <v>0</v>
      </c>
      <c r="F6" s="223">
        <v>0</v>
      </c>
      <c r="G6" s="223">
        <v>5.9499999999999997E-2</v>
      </c>
    </row>
    <row r="7" spans="2:7">
      <c r="B7" s="453" t="s">
        <v>182</v>
      </c>
      <c r="C7" s="454">
        <v>0</v>
      </c>
      <c r="D7" s="223">
        <v>0</v>
      </c>
      <c r="E7" s="223">
        <v>0</v>
      </c>
      <c r="F7" s="223">
        <v>0</v>
      </c>
      <c r="G7" s="223">
        <v>3.4000000000000002E-2</v>
      </c>
    </row>
    <row r="8" spans="2:7">
      <c r="B8" s="453" t="s">
        <v>135</v>
      </c>
      <c r="C8" s="454">
        <v>0</v>
      </c>
      <c r="D8" s="223">
        <v>0</v>
      </c>
      <c r="E8" s="223">
        <v>0</v>
      </c>
      <c r="F8" s="223">
        <v>0</v>
      </c>
      <c r="G8" s="223">
        <v>1.7000000000000001E-2</v>
      </c>
    </row>
    <row r="9" spans="2:7" ht="12.75" thickBot="1">
      <c r="B9" s="453" t="s">
        <v>211</v>
      </c>
      <c r="C9" s="458">
        <v>1103229148</v>
      </c>
      <c r="D9" s="223">
        <v>0.23665400357497107</v>
      </c>
      <c r="E9" s="223">
        <v>0</v>
      </c>
      <c r="F9" s="223">
        <v>0</v>
      </c>
      <c r="G9" s="223">
        <v>0</v>
      </c>
    </row>
    <row r="10" spans="2:7">
      <c r="B10" s="453"/>
      <c r="C10" s="454">
        <v>4661781044.6232376</v>
      </c>
      <c r="D10" s="224">
        <v>1.0000000000000002</v>
      </c>
      <c r="E10" s="223"/>
      <c r="F10" s="225"/>
      <c r="G10" s="226"/>
    </row>
    <row r="11" spans="2:7" ht="12.75" thickBot="1">
      <c r="B11" s="453"/>
      <c r="C11" s="454"/>
      <c r="D11" s="223"/>
      <c r="E11" s="223"/>
      <c r="F11" s="225"/>
      <c r="G11" s="226"/>
    </row>
    <row r="12" spans="2:7">
      <c r="B12" s="455"/>
      <c r="C12" s="456"/>
      <c r="D12" s="224"/>
      <c r="E12" s="224"/>
      <c r="F12" s="227"/>
      <c r="G12" s="228"/>
    </row>
    <row r="13" spans="2:7">
      <c r="B13" s="453" t="s">
        <v>443</v>
      </c>
      <c r="C13" s="454">
        <v>100000000</v>
      </c>
      <c r="D13" s="223">
        <v>2.14510289185154E-2</v>
      </c>
      <c r="E13" s="223"/>
      <c r="F13" s="225"/>
      <c r="G13" s="226"/>
    </row>
    <row r="14" spans="2:7" ht="12.75" thickBot="1">
      <c r="B14" s="457"/>
      <c r="C14" s="458"/>
      <c r="D14" s="458"/>
      <c r="E14" s="229"/>
      <c r="F14" s="230"/>
      <c r="G14" s="229"/>
    </row>
    <row r="15" spans="2:7">
      <c r="B15" s="459"/>
      <c r="C15" s="460"/>
      <c r="D15" s="460"/>
      <c r="E15" s="231"/>
      <c r="F15" s="232"/>
      <c r="G15" s="231"/>
    </row>
    <row r="16" spans="2:7" ht="12.75" thickBot="1">
      <c r="B16" s="232"/>
      <c r="C16" s="232"/>
      <c r="D16" s="461"/>
      <c r="E16" s="250"/>
      <c r="F16" s="232"/>
      <c r="G16" s="231"/>
    </row>
    <row r="17" spans="2:7">
      <c r="B17" s="455" t="s">
        <v>144</v>
      </c>
      <c r="C17" s="462">
        <v>0</v>
      </c>
      <c r="D17" s="434"/>
      <c r="E17" s="434"/>
      <c r="F17" s="434"/>
      <c r="G17" s="434"/>
    </row>
    <row r="18" spans="2:7">
      <c r="B18" s="453" t="s">
        <v>145</v>
      </c>
      <c r="C18" s="463">
        <v>0</v>
      </c>
      <c r="D18" s="460"/>
      <c r="E18" s="233"/>
      <c r="F18" s="434"/>
      <c r="G18" s="434"/>
    </row>
    <row r="19" spans="2:7">
      <c r="B19" s="453" t="s">
        <v>208</v>
      </c>
      <c r="C19" s="463">
        <v>0</v>
      </c>
      <c r="D19" s="460"/>
      <c r="E19" s="464"/>
      <c r="F19" s="413"/>
      <c r="G19" s="413"/>
    </row>
    <row r="20" spans="2:7">
      <c r="B20" s="453" t="s">
        <v>209</v>
      </c>
      <c r="C20" s="463">
        <v>0</v>
      </c>
      <c r="D20" s="460"/>
      <c r="E20" s="413"/>
      <c r="F20" s="413"/>
      <c r="G20" s="413"/>
    </row>
    <row r="21" spans="2:7">
      <c r="B21" s="453" t="s">
        <v>195</v>
      </c>
      <c r="C21" s="463">
        <v>0</v>
      </c>
      <c r="D21" s="460"/>
      <c r="E21" s="233"/>
      <c r="F21" s="434"/>
      <c r="G21" s="434"/>
    </row>
    <row r="22" spans="2:7" ht="12.75" thickBot="1">
      <c r="B22" s="465" t="s">
        <v>194</v>
      </c>
      <c r="C22" s="466">
        <v>0</v>
      </c>
      <c r="D22" s="460"/>
      <c r="E22" s="233"/>
      <c r="F22" s="434"/>
      <c r="G22" s="434"/>
    </row>
    <row r="23" spans="2:7">
      <c r="B23" s="467"/>
      <c r="C23" s="467"/>
      <c r="D23" s="468"/>
      <c r="E23" s="234"/>
      <c r="F23" s="434"/>
      <c r="G23" s="434"/>
    </row>
    <row r="24" spans="2:7" ht="12.75" thickBot="1">
      <c r="B24" s="232"/>
      <c r="C24" s="232"/>
      <c r="D24" s="460"/>
      <c r="E24" s="231"/>
      <c r="F24" s="232"/>
      <c r="G24" s="231"/>
    </row>
    <row r="25" spans="2:7">
      <c r="B25" s="469" t="s">
        <v>453</v>
      </c>
      <c r="C25" s="470"/>
      <c r="D25" s="413"/>
      <c r="F25" s="232"/>
    </row>
    <row r="26" spans="2:7" ht="12.75" thickBot="1">
      <c r="B26" s="471"/>
      <c r="C26" s="472"/>
      <c r="D26" s="413"/>
    </row>
    <row r="27" spans="2:7">
      <c r="B27" s="453" t="s">
        <v>444</v>
      </c>
      <c r="C27" s="454">
        <v>100000000</v>
      </c>
      <c r="D27" s="413"/>
    </row>
    <row r="28" spans="2:7">
      <c r="B28" s="453" t="s">
        <v>133</v>
      </c>
      <c r="C28" s="454">
        <v>0</v>
      </c>
      <c r="D28" s="413"/>
    </row>
    <row r="29" spans="2:7">
      <c r="B29" s="453" t="s">
        <v>445</v>
      </c>
      <c r="C29" s="454">
        <v>0</v>
      </c>
      <c r="D29" s="413"/>
    </row>
    <row r="30" spans="2:7" ht="12.75" thickBot="1">
      <c r="B30" s="457" t="s">
        <v>446</v>
      </c>
      <c r="C30" s="458">
        <v>100000000</v>
      </c>
      <c r="D30" s="413"/>
      <c r="E30" s="231"/>
      <c r="F30" s="232"/>
      <c r="G30" s="416"/>
    </row>
    <row r="31" spans="2:7">
      <c r="B31" s="413"/>
      <c r="C31" s="413"/>
      <c r="D31" s="460"/>
      <c r="E31" s="413"/>
      <c r="F31" s="413"/>
      <c r="G31" s="413"/>
    </row>
    <row r="32" spans="2:7" ht="12.75" thickBot="1">
      <c r="B32" s="413"/>
      <c r="C32" s="413"/>
      <c r="D32" s="413"/>
      <c r="E32" s="413"/>
      <c r="F32" s="413"/>
      <c r="G32" s="416"/>
    </row>
    <row r="33" spans="2:7">
      <c r="B33" s="469" t="s">
        <v>645</v>
      </c>
      <c r="C33" s="235" t="s">
        <v>614</v>
      </c>
      <c r="D33" s="235" t="s">
        <v>615</v>
      </c>
      <c r="E33" s="416"/>
      <c r="F33" s="416"/>
      <c r="G33" s="413"/>
    </row>
    <row r="34" spans="2:7" ht="12.75" thickBot="1">
      <c r="B34" s="471"/>
      <c r="C34" s="236"/>
      <c r="D34" s="236"/>
      <c r="E34" s="416"/>
      <c r="F34" s="416"/>
      <c r="G34" s="413"/>
    </row>
    <row r="35" spans="2:7">
      <c r="B35" s="473" t="s">
        <v>610</v>
      </c>
      <c r="C35" s="224">
        <v>1.0484939700223794E-2</v>
      </c>
      <c r="D35" s="224">
        <v>7.5533227955376647E-3</v>
      </c>
      <c r="F35" s="474"/>
      <c r="G35" s="467"/>
    </row>
    <row r="36" spans="2:7" ht="12.75" thickBot="1">
      <c r="B36" s="465" t="s">
        <v>611</v>
      </c>
      <c r="C36" s="229">
        <v>2.1854498082022489E-2</v>
      </c>
      <c r="D36" s="229">
        <v>1.9010013787256991E-2</v>
      </c>
      <c r="E36" s="474"/>
      <c r="F36" s="474"/>
      <c r="G36" s="467"/>
    </row>
    <row r="37" spans="2:7">
      <c r="B37" s="416" t="s">
        <v>447</v>
      </c>
      <c r="C37" s="434"/>
      <c r="D37" s="416"/>
      <c r="E37" s="233"/>
      <c r="F37" s="233"/>
      <c r="G37" s="233"/>
    </row>
    <row r="38" spans="2:7" ht="12.75" thickBot="1">
      <c r="C38" s="475"/>
      <c r="D38" s="475"/>
    </row>
    <row r="39" spans="2:7">
      <c r="B39" s="469" t="s">
        <v>646</v>
      </c>
      <c r="C39" s="235" t="s">
        <v>614</v>
      </c>
      <c r="D39" s="235" t="s">
        <v>615</v>
      </c>
    </row>
    <row r="40" spans="2:7" ht="12.75" thickBot="1">
      <c r="B40" s="471"/>
      <c r="C40" s="236"/>
      <c r="D40" s="236"/>
    </row>
    <row r="41" spans="2:7" ht="12.75" thickBot="1">
      <c r="B41" s="465" t="s">
        <v>616</v>
      </c>
      <c r="C41" s="558">
        <v>9.4284270128417447E-3</v>
      </c>
      <c r="D41" s="558">
        <v>6.3776296795440279E-3</v>
      </c>
    </row>
    <row r="42" spans="2:7">
      <c r="B42" s="416" t="s">
        <v>617</v>
      </c>
      <c r="C42" s="434"/>
      <c r="D42" s="416"/>
    </row>
    <row r="43" spans="2:7" ht="12.75" thickBot="1">
      <c r="C43" s="519"/>
      <c r="D43" s="475"/>
    </row>
    <row r="44" spans="2:7">
      <c r="B44" s="455" t="s">
        <v>448</v>
      </c>
      <c r="C44" s="454">
        <v>153947782.31</v>
      </c>
      <c r="D44" s="475"/>
    </row>
    <row r="45" spans="2:7">
      <c r="B45" s="452" t="s">
        <v>449</v>
      </c>
      <c r="C45" s="359">
        <v>0</v>
      </c>
    </row>
    <row r="46" spans="2:7">
      <c r="B46" s="452" t="s">
        <v>450</v>
      </c>
      <c r="C46" s="359">
        <v>0</v>
      </c>
    </row>
    <row r="47" spans="2:7" ht="12.75" thickBot="1">
      <c r="B47" s="476" t="s">
        <v>451</v>
      </c>
      <c r="C47" s="360">
        <v>0</v>
      </c>
    </row>
    <row r="48" spans="2:7" ht="12.75" thickBot="1">
      <c r="B48" s="457" t="s">
        <v>452</v>
      </c>
      <c r="C48" s="360">
        <v>153947782.31</v>
      </c>
    </row>
  </sheetData>
  <pageMargins left="0" right="0" top="0.74803149606299213" bottom="0.74803149606299213" header="0.31496062992125984" footer="0.31496062992125984"/>
  <pageSetup paperSize="8" scale="75" orientation="landscape" r:id="rId1"/>
  <headerFooter>
    <oddHeader>&amp;CFosse Master Trust Investors' Report - April 2016</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7"/>
  <sheetViews>
    <sheetView showRuler="0" view="pageLayout" zoomScale="75" zoomScaleNormal="70" zoomScaleSheetLayoutView="100" zoomScalePageLayoutView="75" workbookViewId="0"/>
  </sheetViews>
  <sheetFormatPr defaultColWidth="5" defaultRowHeight="12"/>
  <cols>
    <col min="1" max="1" width="5" style="409" customWidth="1"/>
    <col min="2" max="2" width="46.28515625" style="409" customWidth="1"/>
    <col min="3" max="3" width="16.7109375" style="409" customWidth="1"/>
    <col min="4" max="4" width="5" style="409"/>
    <col min="5" max="5" width="46.28515625" style="409" customWidth="1"/>
    <col min="6" max="6" width="16.7109375" style="409" customWidth="1"/>
    <col min="7" max="7" width="8" style="409" customWidth="1"/>
    <col min="8" max="8" width="46.28515625" style="409" bestFit="1" customWidth="1"/>
    <col min="9" max="9" width="16.7109375" style="409" customWidth="1"/>
    <col min="10" max="16384" width="5" style="409"/>
  </cols>
  <sheetData>
    <row r="2" spans="2:10" ht="12.75" thickBot="1">
      <c r="B2" s="410" t="s">
        <v>307</v>
      </c>
      <c r="C2" s="411"/>
      <c r="D2" s="411"/>
      <c r="E2" s="411"/>
      <c r="F2" s="411"/>
      <c r="G2" s="411"/>
      <c r="H2" s="411"/>
      <c r="I2" s="411"/>
      <c r="J2" s="411"/>
    </row>
    <row r="3" spans="2:10">
      <c r="B3" s="412"/>
      <c r="C3" s="413"/>
      <c r="D3" s="413"/>
      <c r="E3" s="413"/>
      <c r="F3" s="413"/>
      <c r="G3" s="413"/>
      <c r="H3" s="413"/>
      <c r="I3" s="413"/>
      <c r="J3" s="413"/>
    </row>
    <row r="4" spans="2:10">
      <c r="B4" s="477" t="s">
        <v>257</v>
      </c>
      <c r="C4" s="478"/>
      <c r="D4" s="479"/>
      <c r="E4" s="477" t="s">
        <v>457</v>
      </c>
      <c r="F4" s="477"/>
      <c r="G4" s="479"/>
      <c r="H4" s="477" t="s">
        <v>258</v>
      </c>
      <c r="I4" s="477"/>
    </row>
    <row r="5" spans="2:10">
      <c r="B5" s="480" t="s">
        <v>659</v>
      </c>
      <c r="C5" s="479"/>
      <c r="D5" s="479"/>
      <c r="E5" s="479"/>
      <c r="F5" s="479"/>
      <c r="G5" s="479"/>
      <c r="H5" s="479"/>
      <c r="I5" s="479"/>
    </row>
    <row r="6" spans="2:10">
      <c r="B6" s="479" t="s">
        <v>259</v>
      </c>
      <c r="C6" s="481">
        <v>0</v>
      </c>
      <c r="D6" s="479"/>
      <c r="E6" s="479" t="s">
        <v>458</v>
      </c>
      <c r="F6" s="188">
        <v>0</v>
      </c>
      <c r="G6" s="479"/>
      <c r="H6" s="479" t="s">
        <v>472</v>
      </c>
      <c r="I6" s="188">
        <v>0</v>
      </c>
    </row>
    <row r="7" spans="2:10">
      <c r="B7" s="479" t="s">
        <v>260</v>
      </c>
      <c r="C7" s="481">
        <v>0</v>
      </c>
      <c r="D7" s="479"/>
      <c r="E7" s="479" t="s">
        <v>261</v>
      </c>
      <c r="F7" s="188">
        <v>209370.88</v>
      </c>
      <c r="G7" s="479"/>
      <c r="H7" s="479" t="s">
        <v>473</v>
      </c>
      <c r="I7" s="482">
        <v>0</v>
      </c>
    </row>
    <row r="8" spans="2:10" ht="12.75" thickBot="1">
      <c r="B8" s="479"/>
      <c r="C8" s="298"/>
      <c r="D8" s="479"/>
      <c r="E8" s="479" t="s">
        <v>262</v>
      </c>
      <c r="F8" s="188">
        <v>0</v>
      </c>
      <c r="G8" s="479"/>
      <c r="H8" s="479" t="s">
        <v>474</v>
      </c>
      <c r="I8" s="482">
        <v>0</v>
      </c>
    </row>
    <row r="9" spans="2:10" ht="13.5" thickTop="1" thickBot="1">
      <c r="B9" s="479"/>
      <c r="C9" s="299"/>
      <c r="D9" s="479"/>
      <c r="E9" s="479"/>
      <c r="F9" s="483"/>
      <c r="G9" s="479"/>
      <c r="H9" s="484"/>
      <c r="I9" s="413"/>
    </row>
    <row r="10" spans="2:10" ht="12.75" thickTop="1">
      <c r="B10" s="479" t="s">
        <v>263</v>
      </c>
      <c r="C10" s="500">
        <v>553549.88</v>
      </c>
      <c r="D10" s="479"/>
      <c r="E10" s="479"/>
      <c r="F10" s="485"/>
      <c r="G10" s="479"/>
      <c r="H10" s="484"/>
      <c r="I10" s="413"/>
    </row>
    <row r="11" spans="2:10">
      <c r="B11" s="479" t="s">
        <v>264</v>
      </c>
      <c r="C11" s="481">
        <v>0</v>
      </c>
      <c r="D11" s="479"/>
      <c r="E11" s="479" t="s">
        <v>459</v>
      </c>
      <c r="F11" s="188">
        <v>118504.85</v>
      </c>
      <c r="G11" s="479"/>
      <c r="H11" s="484" t="s">
        <v>262</v>
      </c>
      <c r="I11" s="482">
        <v>90866.03</v>
      </c>
    </row>
    <row r="12" spans="2:10" ht="12.75" thickBot="1">
      <c r="B12" s="479" t="s">
        <v>454</v>
      </c>
      <c r="C12" s="481">
        <v>0</v>
      </c>
      <c r="D12" s="479"/>
      <c r="E12" s="479" t="s">
        <v>460</v>
      </c>
      <c r="F12" s="188">
        <v>0</v>
      </c>
      <c r="G12" s="479"/>
      <c r="H12" s="484"/>
      <c r="I12" s="483"/>
    </row>
    <row r="13" spans="2:10" ht="12.75" thickTop="1">
      <c r="B13" s="479" t="s">
        <v>455</v>
      </c>
      <c r="C13" s="481">
        <v>0</v>
      </c>
      <c r="D13" s="484"/>
      <c r="E13" s="479" t="s">
        <v>455</v>
      </c>
      <c r="F13" s="188">
        <v>0</v>
      </c>
      <c r="G13" s="479"/>
      <c r="H13" s="484"/>
      <c r="I13" s="485"/>
    </row>
    <row r="14" spans="2:10" ht="12.75" thickBot="1">
      <c r="B14" s="479"/>
      <c r="C14" s="186"/>
      <c r="D14" s="479"/>
      <c r="E14" s="479"/>
      <c r="F14" s="483"/>
      <c r="G14" s="479"/>
      <c r="H14" s="484" t="s">
        <v>265</v>
      </c>
      <c r="I14" s="482">
        <v>118504.85</v>
      </c>
    </row>
    <row r="15" spans="2:10" ht="12.75" thickTop="1">
      <c r="B15" s="479"/>
      <c r="C15" s="187"/>
      <c r="D15" s="479"/>
      <c r="E15" s="479"/>
      <c r="F15" s="485"/>
      <c r="G15" s="479"/>
      <c r="H15" s="484" t="s">
        <v>475</v>
      </c>
      <c r="I15" s="482">
        <v>0</v>
      </c>
    </row>
    <row r="16" spans="2:10">
      <c r="B16" s="479" t="s">
        <v>200</v>
      </c>
      <c r="C16" s="500">
        <v>10041655.509346617</v>
      </c>
      <c r="D16" s="479"/>
      <c r="E16" s="479" t="s">
        <v>266</v>
      </c>
      <c r="F16" s="188">
        <v>28451825.449999999</v>
      </c>
      <c r="G16" s="479"/>
      <c r="H16" s="484" t="s">
        <v>267</v>
      </c>
      <c r="I16" s="482">
        <v>0</v>
      </c>
    </row>
    <row r="17" spans="2:9" ht="12.75" thickBot="1">
      <c r="B17" s="479" t="s">
        <v>8</v>
      </c>
      <c r="C17" s="500">
        <v>8097966.0372358356</v>
      </c>
      <c r="D17" s="479"/>
      <c r="E17" s="479"/>
      <c r="F17" s="483"/>
      <c r="G17" s="479"/>
      <c r="H17" s="484"/>
      <c r="I17" s="483"/>
    </row>
    <row r="18" spans="2:9" ht="13.5" thickTop="1" thickBot="1">
      <c r="B18" s="479"/>
      <c r="C18" s="486"/>
      <c r="D18" s="479"/>
      <c r="E18" s="479"/>
      <c r="F18" s="485"/>
      <c r="G18" s="479"/>
      <c r="H18" s="484"/>
      <c r="I18" s="485"/>
    </row>
    <row r="19" spans="2:9" ht="12.75" thickTop="1">
      <c r="B19" s="479"/>
      <c r="C19" s="479"/>
      <c r="D19" s="479"/>
      <c r="E19" s="479" t="s">
        <v>461</v>
      </c>
      <c r="F19" s="188">
        <v>16046426.287348695</v>
      </c>
      <c r="G19" s="479"/>
      <c r="H19" s="175" t="s">
        <v>476</v>
      </c>
      <c r="I19" s="482">
        <v>16046426.287348695</v>
      </c>
    </row>
    <row r="20" spans="2:9">
      <c r="B20" s="477" t="s">
        <v>268</v>
      </c>
      <c r="C20" s="477"/>
      <c r="D20" s="479"/>
      <c r="E20" s="479" t="s">
        <v>462</v>
      </c>
      <c r="F20" s="188">
        <v>0</v>
      </c>
      <c r="G20" s="479"/>
      <c r="H20" s="175" t="s">
        <v>477</v>
      </c>
      <c r="I20" s="482">
        <v>7327769.0091357669</v>
      </c>
    </row>
    <row r="21" spans="2:9">
      <c r="B21" s="480" t="s">
        <v>659</v>
      </c>
      <c r="C21" s="479"/>
      <c r="D21" s="479"/>
      <c r="G21" s="479"/>
      <c r="H21" s="175" t="s">
        <v>478</v>
      </c>
      <c r="I21" s="482">
        <v>0</v>
      </c>
    </row>
    <row r="22" spans="2:9">
      <c r="B22" s="479" t="s">
        <v>200</v>
      </c>
      <c r="C22" s="500">
        <v>153947782.31</v>
      </c>
      <c r="D22" s="479"/>
      <c r="E22" s="479" t="s">
        <v>463</v>
      </c>
      <c r="F22" s="188">
        <v>0</v>
      </c>
      <c r="G22" s="479"/>
      <c r="H22" s="175" t="s">
        <v>477</v>
      </c>
      <c r="I22" s="482">
        <v>0</v>
      </c>
    </row>
    <row r="23" spans="2:9" ht="12.75" thickBot="1">
      <c r="B23" s="479"/>
      <c r="C23" s="186"/>
      <c r="D23" s="479"/>
      <c r="E23" s="479" t="s">
        <v>464</v>
      </c>
      <c r="F23" s="188">
        <v>0</v>
      </c>
      <c r="G23" s="479"/>
      <c r="H23" s="175" t="s">
        <v>479</v>
      </c>
      <c r="I23" s="482">
        <v>0</v>
      </c>
    </row>
    <row r="24" spans="2:9" ht="12.75" thickTop="1">
      <c r="B24" s="479"/>
      <c r="C24" s="187"/>
      <c r="D24" s="479"/>
      <c r="G24" s="479"/>
      <c r="H24" s="175" t="s">
        <v>477</v>
      </c>
      <c r="I24" s="482">
        <v>0</v>
      </c>
    </row>
    <row r="25" spans="2:9">
      <c r="B25" s="479" t="s">
        <v>8</v>
      </c>
      <c r="C25" s="500">
        <v>0</v>
      </c>
      <c r="D25" s="479"/>
      <c r="E25" s="479" t="s">
        <v>465</v>
      </c>
      <c r="F25" s="188">
        <v>0</v>
      </c>
      <c r="G25" s="479"/>
      <c r="H25" s="175" t="s">
        <v>480</v>
      </c>
      <c r="I25" s="482">
        <v>0</v>
      </c>
    </row>
    <row r="26" spans="2:9" ht="12.75" thickBot="1">
      <c r="B26" s="479"/>
      <c r="C26" s="486"/>
      <c r="D26" s="479"/>
      <c r="E26" s="479" t="s">
        <v>466</v>
      </c>
      <c r="F26" s="188">
        <v>0</v>
      </c>
      <c r="G26" s="479"/>
      <c r="H26" s="175" t="s">
        <v>477</v>
      </c>
      <c r="I26" s="482">
        <v>0</v>
      </c>
    </row>
    <row r="27" spans="2:9" ht="13.5" thickTop="1" thickBot="1">
      <c r="B27" s="413"/>
      <c r="C27" s="413"/>
      <c r="D27" s="479"/>
      <c r="G27" s="479"/>
      <c r="I27" s="483"/>
    </row>
    <row r="28" spans="2:9" ht="12.75" thickTop="1">
      <c r="B28" s="413"/>
      <c r="C28" s="413"/>
      <c r="D28" s="479"/>
      <c r="E28" s="479" t="s">
        <v>467</v>
      </c>
      <c r="F28" s="188">
        <v>0</v>
      </c>
      <c r="G28" s="479"/>
      <c r="I28" s="485"/>
    </row>
    <row r="29" spans="2:9">
      <c r="B29" s="413"/>
      <c r="C29" s="413"/>
      <c r="D29" s="479"/>
      <c r="E29" s="479" t="s">
        <v>468</v>
      </c>
      <c r="F29" s="188">
        <v>0</v>
      </c>
      <c r="G29" s="479"/>
      <c r="H29" s="484" t="s">
        <v>481</v>
      </c>
      <c r="I29" s="482">
        <v>3497905.5709382948</v>
      </c>
    </row>
    <row r="30" spans="2:9" ht="12.75" thickBot="1">
      <c r="B30" s="479"/>
      <c r="C30" s="479"/>
      <c r="D30" s="479"/>
      <c r="E30" s="479"/>
      <c r="F30" s="483"/>
      <c r="G30" s="479"/>
      <c r="H30" s="484"/>
      <c r="I30" s="483"/>
    </row>
    <row r="31" spans="2:9" ht="12.75" thickTop="1">
      <c r="B31" s="479"/>
      <c r="C31" s="479"/>
      <c r="D31" s="479"/>
      <c r="E31" s="479"/>
      <c r="F31" s="485"/>
      <c r="G31" s="479"/>
      <c r="H31" s="484"/>
      <c r="I31" s="485"/>
    </row>
    <row r="32" spans="2:9">
      <c r="B32" s="479"/>
      <c r="C32" s="479"/>
      <c r="D32" s="479"/>
      <c r="E32" s="479" t="s">
        <v>269</v>
      </c>
      <c r="F32" s="188">
        <v>100000000</v>
      </c>
      <c r="G32" s="479"/>
      <c r="H32" s="484" t="s">
        <v>482</v>
      </c>
      <c r="I32" s="482">
        <v>0</v>
      </c>
    </row>
    <row r="33" spans="2:9" ht="12.75" thickBot="1">
      <c r="B33" s="479"/>
      <c r="C33" s="479"/>
      <c r="D33" s="479"/>
      <c r="E33" s="479"/>
      <c r="F33" s="483"/>
      <c r="G33" s="479"/>
      <c r="H33" s="484"/>
      <c r="I33" s="483"/>
    </row>
    <row r="34" spans="2:9" ht="18" customHeight="1" thickTop="1">
      <c r="B34" s="479"/>
      <c r="C34" s="479"/>
      <c r="D34" s="479"/>
      <c r="E34" s="479"/>
      <c r="F34" s="485"/>
      <c r="G34" s="479"/>
      <c r="H34" s="484"/>
      <c r="I34" s="485"/>
    </row>
    <row r="35" spans="2:9">
      <c r="B35" s="479"/>
      <c r="C35" s="479"/>
      <c r="D35" s="479"/>
      <c r="E35" s="479" t="s">
        <v>469</v>
      </c>
      <c r="F35" s="188">
        <v>0</v>
      </c>
      <c r="G35" s="479"/>
      <c r="H35" s="484" t="s">
        <v>270</v>
      </c>
      <c r="I35" s="482">
        <v>1250</v>
      </c>
    </row>
    <row r="36" spans="2:9" ht="12.75" thickBot="1">
      <c r="B36" s="479"/>
      <c r="C36" s="479"/>
      <c r="D36" s="479"/>
      <c r="E36" s="479"/>
      <c r="F36" s="483"/>
      <c r="G36" s="479"/>
      <c r="H36" s="484"/>
      <c r="I36" s="486"/>
    </row>
    <row r="37" spans="2:9" ht="12.75" thickTop="1">
      <c r="B37" s="479"/>
      <c r="C37" s="479"/>
      <c r="D37" s="479"/>
      <c r="E37" s="479"/>
      <c r="F37" s="485"/>
      <c r="G37" s="479"/>
      <c r="H37" s="484"/>
      <c r="I37" s="479"/>
    </row>
    <row r="38" spans="2:9">
      <c r="B38" s="479"/>
      <c r="C38" s="479"/>
      <c r="D38" s="479"/>
      <c r="E38" s="479" t="s">
        <v>470</v>
      </c>
      <c r="F38" s="188">
        <v>3497905.5709382948</v>
      </c>
      <c r="G38" s="479"/>
      <c r="H38" s="477" t="s">
        <v>271</v>
      </c>
      <c r="I38" s="477"/>
    </row>
    <row r="39" spans="2:9" ht="12.75" thickBot="1">
      <c r="B39" s="479"/>
      <c r="C39" s="479"/>
      <c r="D39" s="479"/>
      <c r="E39" s="479"/>
      <c r="F39" s="486"/>
      <c r="G39" s="479"/>
      <c r="H39" s="479"/>
      <c r="I39" s="479"/>
    </row>
    <row r="40" spans="2:9" ht="12.75" thickTop="1">
      <c r="B40" s="479"/>
      <c r="C40" s="479"/>
      <c r="D40" s="479"/>
      <c r="E40" s="479"/>
      <c r="F40" s="479"/>
      <c r="G40" s="479"/>
      <c r="H40" s="479" t="s">
        <v>272</v>
      </c>
      <c r="I40" s="482">
        <v>144249064.69304991</v>
      </c>
    </row>
    <row r="41" spans="2:9" ht="12.75" customHeight="1">
      <c r="B41" s="479"/>
      <c r="C41" s="479"/>
      <c r="D41" s="479"/>
      <c r="E41" s="591" t="s">
        <v>456</v>
      </c>
      <c r="F41" s="557">
        <v>0</v>
      </c>
      <c r="G41" s="479"/>
      <c r="H41" s="479" t="s">
        <v>315</v>
      </c>
      <c r="I41" s="482">
        <v>49295504.813049912</v>
      </c>
    </row>
    <row r="42" spans="2:9">
      <c r="B42" s="479"/>
      <c r="C42" s="479"/>
      <c r="D42" s="479"/>
      <c r="E42" s="591"/>
      <c r="F42" s="557">
        <v>1250</v>
      </c>
      <c r="G42" s="479"/>
      <c r="H42" s="479" t="s">
        <v>308</v>
      </c>
      <c r="I42" s="482">
        <v>0</v>
      </c>
    </row>
    <row r="43" spans="2:9">
      <c r="B43" s="479"/>
      <c r="C43" s="479"/>
      <c r="D43" s="479"/>
      <c r="E43" s="487"/>
      <c r="F43" s="479"/>
      <c r="G43" s="479"/>
      <c r="H43" s="479" t="s">
        <v>316</v>
      </c>
      <c r="I43" s="482">
        <v>0</v>
      </c>
    </row>
    <row r="44" spans="2:9" ht="12.75" thickBot="1">
      <c r="B44" s="479"/>
      <c r="C44" s="479"/>
      <c r="D44" s="479"/>
      <c r="E44" s="479"/>
      <c r="F44" s="486"/>
      <c r="G44" s="479"/>
      <c r="H44" s="484" t="s">
        <v>309</v>
      </c>
      <c r="I44" s="482">
        <v>0</v>
      </c>
    </row>
    <row r="45" spans="2:9" ht="12.75" thickTop="1">
      <c r="B45" s="479"/>
      <c r="C45" s="479"/>
      <c r="D45" s="479"/>
      <c r="E45" s="488"/>
      <c r="F45" s="479"/>
      <c r="G45" s="479"/>
      <c r="H45" s="479" t="s">
        <v>317</v>
      </c>
      <c r="I45" s="482">
        <v>0</v>
      </c>
    </row>
    <row r="46" spans="2:9">
      <c r="B46" s="479"/>
      <c r="C46" s="479"/>
      <c r="D46" s="479"/>
      <c r="E46" s="488" t="s">
        <v>296</v>
      </c>
      <c r="F46" s="557">
        <v>1250</v>
      </c>
      <c r="G46" s="479"/>
      <c r="H46" s="409" t="s">
        <v>310</v>
      </c>
      <c r="I46" s="482">
        <v>0</v>
      </c>
    </row>
    <row r="47" spans="2:9" ht="12.75" thickBot="1">
      <c r="B47" s="479"/>
      <c r="C47" s="479"/>
      <c r="D47" s="479"/>
      <c r="E47" s="488"/>
      <c r="F47" s="486"/>
      <c r="G47" s="479"/>
      <c r="H47" s="409" t="s">
        <v>318</v>
      </c>
      <c r="I47" s="482">
        <v>0</v>
      </c>
    </row>
    <row r="48" spans="2:9" ht="13.5" thickTop="1" thickBot="1">
      <c r="D48" s="479"/>
      <c r="E48" s="479"/>
      <c r="F48" s="479"/>
      <c r="G48" s="412"/>
      <c r="I48" s="486"/>
    </row>
    <row r="49" spans="2:9" ht="12.75" thickTop="1">
      <c r="B49" s="488"/>
      <c r="C49" s="413"/>
      <c r="D49" s="489"/>
      <c r="E49" s="479" t="s">
        <v>297</v>
      </c>
      <c r="F49" s="188">
        <v>0</v>
      </c>
      <c r="G49" s="489"/>
      <c r="H49" s="490"/>
      <c r="I49" s="413"/>
    </row>
    <row r="50" spans="2:9" ht="12.75" thickBot="1">
      <c r="B50" s="413"/>
      <c r="C50" s="413"/>
      <c r="D50" s="489"/>
      <c r="E50" s="479"/>
      <c r="F50" s="486"/>
      <c r="G50" s="489"/>
      <c r="H50" s="479" t="s">
        <v>273</v>
      </c>
      <c r="I50" s="482">
        <v>0</v>
      </c>
    </row>
    <row r="51" spans="2:9" ht="13.5" thickTop="1" thickBot="1">
      <c r="B51" s="413"/>
      <c r="C51" s="413"/>
      <c r="D51" s="489"/>
      <c r="E51" s="479"/>
      <c r="F51" s="479"/>
      <c r="G51" s="489"/>
      <c r="H51" s="479"/>
      <c r="I51" s="491"/>
    </row>
    <row r="52" spans="2:9" ht="12.75" thickTop="1">
      <c r="B52" s="413"/>
      <c r="C52" s="413"/>
      <c r="D52" s="489"/>
      <c r="E52" s="479" t="s">
        <v>628</v>
      </c>
      <c r="F52" s="188">
        <v>8975386.6259910855</v>
      </c>
      <c r="G52" s="489"/>
    </row>
    <row r="53" spans="2:9" ht="12.75" thickBot="1">
      <c r="B53" s="413"/>
      <c r="C53" s="413"/>
      <c r="D53" s="489"/>
      <c r="E53" s="479"/>
      <c r="F53" s="486"/>
      <c r="G53" s="489"/>
    </row>
    <row r="54" spans="2:9" ht="12.75" thickTop="1">
      <c r="B54" s="413"/>
      <c r="C54" s="413"/>
      <c r="D54" s="489"/>
      <c r="E54" s="479"/>
      <c r="F54" s="484"/>
      <c r="G54" s="489"/>
    </row>
    <row r="55" spans="2:9">
      <c r="B55" s="413"/>
      <c r="C55" s="413"/>
      <c r="D55" s="489"/>
      <c r="E55" s="477" t="s">
        <v>471</v>
      </c>
      <c r="F55" s="477"/>
      <c r="G55" s="489"/>
    </row>
    <row r="56" spans="2:9">
      <c r="B56" s="413"/>
      <c r="C56" s="413"/>
      <c r="D56" s="489"/>
      <c r="E56" s="479"/>
      <c r="F56" s="485"/>
      <c r="G56" s="489"/>
    </row>
    <row r="57" spans="2:9">
      <c r="B57" s="413"/>
      <c r="C57" s="413"/>
      <c r="D57" s="489"/>
      <c r="E57" s="479" t="s">
        <v>272</v>
      </c>
      <c r="F57" s="188">
        <v>144249064.69304991</v>
      </c>
      <c r="G57" s="489"/>
    </row>
    <row r="58" spans="2:9">
      <c r="B58" s="413"/>
      <c r="C58" s="413"/>
      <c r="D58" s="489"/>
      <c r="E58" s="479" t="s">
        <v>308</v>
      </c>
      <c r="F58" s="188">
        <v>0</v>
      </c>
      <c r="G58" s="489"/>
      <c r="H58" s="413"/>
      <c r="I58" s="413"/>
    </row>
    <row r="59" spans="2:9">
      <c r="E59" s="484" t="s">
        <v>309</v>
      </c>
      <c r="F59" s="188">
        <v>0</v>
      </c>
    </row>
    <row r="60" spans="2:9">
      <c r="E60" s="409" t="s">
        <v>310</v>
      </c>
      <c r="F60" s="188">
        <v>0</v>
      </c>
    </row>
    <row r="61" spans="2:9" ht="12.75" thickBot="1">
      <c r="F61" s="486"/>
    </row>
    <row r="62" spans="2:9" ht="12.75" thickTop="1">
      <c r="F62" s="479"/>
    </row>
    <row r="63" spans="2:9">
      <c r="E63" s="479" t="s">
        <v>274</v>
      </c>
      <c r="F63" s="188">
        <v>0</v>
      </c>
    </row>
    <row r="64" spans="2:9" ht="12.75" thickBot="1">
      <c r="E64" s="479"/>
      <c r="F64" s="486"/>
    </row>
    <row r="65" spans="5:6" ht="12.75" thickTop="1">
      <c r="E65" s="479"/>
      <c r="F65" s="479"/>
    </row>
    <row r="66" spans="5:6">
      <c r="E66" s="416" t="s">
        <v>275</v>
      </c>
      <c r="F66" s="188">
        <v>0</v>
      </c>
    </row>
    <row r="67" spans="5:6">
      <c r="E67" s="413"/>
    </row>
  </sheetData>
  <mergeCells count="1">
    <mergeCell ref="E41:E42"/>
  </mergeCells>
  <pageMargins left="0" right="0" top="0.74803149606299213" bottom="0.74803149606299213" header="0.31496062992125984" footer="0.31496062992125984"/>
  <pageSetup paperSize="8" scale="75" orientation="landscape" r:id="rId1"/>
  <headerFooter>
    <oddHeader>&amp;CFosse Master Trust Investors' Report - April 2016</oddHeader>
    <oddFooter>&amp;CPage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Page 1</vt:lpstr>
      <vt:lpstr>Page 2</vt:lpstr>
      <vt:lpstr>Page 3</vt:lpstr>
      <vt:lpstr>Page 4</vt:lpstr>
      <vt:lpstr>Page 5</vt:lpstr>
      <vt:lpstr>Page 6</vt:lpstr>
      <vt:lpstr>Page 7</vt:lpstr>
      <vt:lpstr>Page 8</vt:lpstr>
      <vt:lpstr>Page 9</vt:lpstr>
      <vt:lpstr>Page 10</vt:lpstr>
      <vt:lpstr>Page 11</vt:lpstr>
      <vt:lpstr>Period Date</vt:lpstr>
      <vt:lpstr>'Page 1'!Print_Area</vt:lpstr>
      <vt:lpstr>'Page 11'!Print_Area</vt:lpstr>
      <vt:lpstr>'Page 4'!Print_Area</vt:lpstr>
      <vt:lpstr>'Page 6'!Print_Area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Gonzalez Deprit, Marta (FM&amp;IR)</cp:lastModifiedBy>
  <cp:lastPrinted>2016-05-24T09:38:53Z</cp:lastPrinted>
  <dcterms:created xsi:type="dcterms:W3CDTF">2003-11-05T16:29:11Z</dcterms:created>
  <dcterms:modified xsi:type="dcterms:W3CDTF">2016-05-27T12:59:41Z</dcterms:modified>
</cp:coreProperties>
</file>