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Z:\Distributions\a.Covered Bonds\2020\l.Dec\e.HTT\"/>
    </mc:Choice>
  </mc:AlternateContent>
  <xr:revisionPtr revIDLastSave="0" documentId="8_{2DDE7B54-ADA5-4E02-8D9C-728211686164}" xr6:coauthVersionLast="45" xr6:coauthVersionMax="45" xr10:uidLastSave="{00000000-0000-0000-0000-000000000000}"/>
  <bookViews>
    <workbookView xWindow="-120" yWindow="-120" windowWidth="38640" windowHeight="21240" tabRatio="89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F292" i="8"/>
  <c r="C290" i="8"/>
  <c r="D293" i="8"/>
  <c r="D300" i="8"/>
  <c r="C292" i="8"/>
  <c r="D292" i="8"/>
  <c r="D290" i="8"/>
  <c r="C300" i="8"/>
  <c r="C293"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8" i="8" s="1"/>
  <c r="F54" i="8"/>
  <c r="F62" i="8"/>
  <c r="F55" i="8"/>
  <c r="F57" i="8"/>
  <c r="F56" i="8"/>
  <c r="G129" i="8" l="1"/>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<sst xmlns="http://schemas.openxmlformats.org/spreadsheetml/2006/main" count="2410" uniqueCount="1766">
  <si>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</si>
  <si>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</si>
  <si>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</si>
  <si>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</si>
  <si>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</si>
  <si>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</si>
  <si>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</si>
  <si>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</si>
  <si>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</si>
  <si>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</si>
  <si>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</si>
  <si>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</si>
  <si>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</si>
  <si>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</si>
  <si>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</si>
  <si>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</si>
  <si>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</si>
  <si>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</si>
  <si>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</si>
  <si>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</si>
  <si>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</si>
  <si>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</si>
  <si>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</si>
  <si>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</si>
  <si>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</si>
  <si>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</si>
  <si>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</si>
  <si>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</si>
  <si>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</si>
  <si>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</si>
  <si>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</si>
  <si>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</si>
  <si>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</si>
  <si>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</si>
  <si>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</si>
  <si>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</si>
  <si>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</si>
  <si>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</si>
  <si>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</si>
  <si>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</si>
  <si>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</si>
  <si>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</si>
  <si>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</si>
  <si>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</si>
  <si>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</si>
  <si>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</si>
  <si>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</si>
  <si>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</si>
  <si>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</si>
  <si>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</si>
  <si>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</si>
  <si>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</si>
  <si>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</si>
  <si>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</si>
  <si>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</si>
  <si>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</si>
  <si>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</si>
  <si>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</si>
  <si>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</si>
  <si>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</si>
  <si>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</si>
  <si>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</si>
  <si>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</si>
  <si>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</si>
  <si>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</si>
  <si>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</si>
  <si>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</si>
  <si>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</si>
  <si>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</si>
  <si>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</si>
  <si>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</si>
  <si>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</si>
  <si>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</si>
  <si>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</si>
  <si>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</si>
  <si>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</si>
  <si>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</si>
  <si>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</si>
  <si>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</si>
  <si>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</si>
  <si>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</si>
  <si>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</si>
  <si>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</si>
  <si>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</si>
  <si>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</si>
  <si>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</si>
  <si>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</si>
  <si>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</si>
  <si>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</si>
  <si>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</si>
  <si>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</si>
  <si>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</si>
  <si>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</si>
  <si>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</si>
  <si>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</si>
  <si>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</si>
  <si>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</si>
  <si>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</si>
  <si>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</si>
  <si>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</si>
  <si>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</si>
  <si>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</si>
  <si>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</si>
  <si>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</si>
  <si>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</si>
  <si>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</si>
  <si>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</si>
  <si>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</si>
  <si>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</si>
  <si>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</si>
  <si>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</si>
  <si>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</si>
  <si>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</si>
  <si>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</si>
  <si>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</si>
  <si>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</si>
  <si>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</si>
  <si>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</si>
  <si>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</si>
  <si>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</si>
  <si>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</si>
  <si>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</si>
  <si>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</si>
  <si>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</si>
  <si>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</si>
  <si>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</si>
  <si>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</si>
  <si>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</si>
  <si>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</si>
  <si>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</si>
  <si>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</si>
  <si>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</si>
  <si>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</si>
  <si>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</si>
  <si>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</si>
  <si>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</si>
  <si>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</si>
  <si>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</si>
  <si>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</si>
  <si>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</si>
  <si>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</si>
  <si>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</si>
  <si>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</si>
  <si>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</si>
  <si>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</si>
  <si>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</si>
  <si>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</si>
  <si>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</si>
  <si>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</si>
  <si>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</si>
  <si>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</si>
  <si>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</si>
  <si>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</si>
  <si>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</si>
  <si>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</si>
  <si>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</si>
  <si>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</si>
  <si>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</si>
  <si>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</si>
  <si>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</si>
  <si>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</si>
  <si>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</si>
  <si>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</si>
  <si>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</si>
  <si>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</si>
  <si>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</si>
  <si>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</si>
  <si>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</si>
  <si>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</si>
  <si>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</si>
  <si>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</si>
  <si>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</si>
  <si>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</si>
  <si>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</si>
  <si>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</si>
  <si>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</si>
  <si>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</si>
  <si>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</si>
  <si>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</si>
  <si>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</si>
  <si>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</si>
  <si>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</si>
  <si>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</si>
  <si>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</si>
  <si>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</si>
  <si>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</si>
  <si>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</si>
  <si>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</si>
  <si>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</si>
  <si>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</si>
  <si>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</si>
  <si>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</si>
  <si>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</si>
  <si>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</si>
  <si>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</si>
  <si>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</si>
  <si>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</si>
  <si>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</si>
  <si>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</si>
  <si>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</si>
  <si>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</si>
  <si>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</si>
  <si>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</si>
  <si>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</si>
  <si>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</si>
  <si>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</si>
  <si>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</si>
  <si>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</si>
  <si>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</si>
  <si>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</si>
  <si>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</si>
  <si>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</si>
  <si>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</si>
  <si>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</si>
  <si>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</si>
  <si>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</si>
  <si>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</si>
  <si>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</si>
  <si>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</si>
  <si>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</si>
  <si>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</si>
  <si>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</si>
  <si>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</si>
  <si>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</si>
  <si>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</si>
  <si>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</si>
  <si>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</si>
  <si>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</si>
  <si>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</si>
  <si>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</si>
  <si>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</si>
  <si>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</si>
  <si>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</si>
  <si>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</si>
  <si>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</si>
  <si>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</si>
  <si>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</si>
  <si>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</si>
  <si>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</si>
  <si>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</si>
  <si>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</si>
  <si>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</si>
  <si>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</si>
  <si>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</si>
  <si>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</si>
  <si>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</si>
  <si>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</si>
  <si>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</si>
  <si>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</si>
  <si>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</si>
  <si>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</si>
  <si>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</si>
  <si>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</si>
  <si>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</si>
  <si>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</si>
  <si>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</si>
  <si>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</si>
  <si>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</si>
  <si>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</si>
  <si>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</si>
  <si>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</si>
  <si>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</si>
  <si>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</si>
  <si>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</si>
  <si>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</si>
  <si>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</si>
  <si>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</si>
  <si>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</si>
  <si>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</si>
  <si>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</si>
  <si>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</si>
  <si>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</si>
  <si>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</si>
  <si>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</si>
  <si>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</si>
  <si>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</si>
  <si>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</si>
  <si>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</si>
  <si>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</si>
  <si>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</si>
  <si>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</si>
  <si>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</si>
  <si>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</si>
  <si>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</si>
  <si>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</si>
  <si>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</si>
  <si>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</si>
  <si>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</si>
  <si>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</si>
  <si>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</si>
  <si>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</si>
  <si>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</si>
  <si>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</si>
  <si>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</si>
  <si>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</si>
  <si>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</si>
  <si>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</si>
  <si>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</si>
  <si>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</si>
  <si>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</si>
  <si>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</si>
  <si>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</si>
  <si>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</si>
  <si>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</si>
  <si>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</si>
  <si>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</si>
  <si>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</si>
  <si>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</si>
  <si>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</si>
  <si>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</si>
  <si>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</si>
  <si>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</si>
  <si>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</si>
  <si>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</si>
  <si>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</si>
  <si>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</si>
  <si>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</si>
  <si>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</si>
  <si>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</si>
  <si>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</si>
  <si>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</si>
  <si>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</si>
  <si>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</si>
  <si>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</si>
  <si>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</si>
  <si>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</si>
  <si>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</si>
  <si>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</si>
  <si>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</si>
  <si>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</si>
  <si>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</si>
  <si>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</si>
  <si>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</si>
  <si>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</si>
  <si>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</si>
  <si>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</si>
  <si>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</si>
  <si>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</si>
  <si>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</si>
  <si>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</si>
  <si>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</si>
  <si>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</si>
  <si>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</si>
  <si>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</si>
  <si>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</si>
  <si>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</si>
  <si>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</si>
  <si>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</si>
  <si>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</si>
  <si>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</si>
  <si>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</si>
  <si>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</si>
  <si>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</si>
  <si>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</si>
  <si>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</si>
  <si>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</si>
  <si>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</si>
  <si>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</si>
  <si>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</si>
  <si>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</si>
  <si>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</si>
  <si>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</si>
  <si>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</si>
  <si>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</si>
  <si>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</si>
  <si>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</si>
  <si>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</si>
  <si>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</si>
  <si>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</si>
  <si>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</si>
  <si>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</si>
  <si>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</si>
  <si>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</si>
  <si>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</si>
  <si>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</si>
  <si>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</si>
  <si>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</si>
  <si>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</si>
  <si>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</si>
  <si>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</si>
  <si>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</si>
  <si>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</si>
  <si>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</si>
  <si>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</si>
  <si>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</si>
  <si>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</si>
  <si>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</si>
  <si>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</si>
  <si>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</si>
  <si>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</si>
  <si>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</si>
  <si>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</si>
  <si>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</si>
  <si>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</si>
  <si>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</si>
  <si>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</si>
  <si>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</si>
  <si>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</si>
  <si>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</si>
  <si>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</si>
  <si>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</si>
  <si>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</si>
  <si>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</si>
  <si>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</si>
  <si>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</si>
  <si>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</si>
  <si>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</si>
  <si>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</si>
  <si>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</si>
  <si>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</si>
  <si>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</si>
  <si>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</si>
  <si>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</si>
  <si>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</si>
  <si>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</si>
  <si>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</si>
  <si>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</si>
  <si>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</si>
  <si>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</si>
  <si>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</si>
  <si>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</si>
  <si>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</si>
  <si>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</si>
  <si>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</si>
  <si>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</si>
  <si>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</si>
  <si>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</si>
  <si>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</si>
  <si>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</si>
  <si>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</si>
  <si>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</si>
  <si>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</si>
  <si>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</si>
  <si>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</si>
  <si>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</si>
  <si>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</si>
  <si>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</si>
  <si>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</si>
  <si>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</si>
  <si>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</si>
  <si>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</si>
  <si>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</si>
  <si>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</si>
  <si>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</si>
  <si>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</si>
  <si>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</si>
  <si>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</si>
  <si>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</si>
  <si>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</si>
  <si>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</si>
  <si>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</si>
  <si>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</si>
  <si>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</si>
  <si>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</si>
  <si>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</si>
  <si>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</si>
  <si>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</si>
  <si>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</si>
  <si>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</si>
  <si>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</si>
  <si>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</si>
  <si>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</si>
  <si>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</si>
  <si>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</si>
  <si>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</si>
  <si>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</si>
  <si>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</si>
  <si>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</si>
  <si>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</si>
  <si>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</si>
  <si>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</si>
  <si>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</si>
  <si>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</si>
  <si>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</si>
  <si>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</si>
  <si>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</si>
  <si>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</si>
  <si>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</si>
  <si>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</si>
  <si>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</si>
  <si>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</si>
  <si>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</si>
  <si>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</si>
  <si>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</si>
  <si>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</si>
  <si>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</si>
  <si>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</si>
  <si>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</si>
  <si>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</si>
  <si>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</si>
  <si>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</si>
  <si>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</si>
  <si>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</si>
  <si>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</si>
  <si>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</si>
  <si>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</si>
  <si>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</si>
  <si>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</si>
  <si>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</si>
  <si>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</si>
  <si>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</si>
  <si>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</si>
  <si>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</si>
  <si>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</si>
  <si>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</si>
  <si>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</si>
  <si>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</si>
  <si>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</si>
  <si>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</si>
  <si>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</si>
  <si>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</si>
  <si>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</si>
  <si>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</si>
  <si>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</si>
  <si>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</si>
  <si>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</si>
  <si>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</si>
  <si>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</si>
  <si>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</si>
  <si>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</si>
  <si>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</si>
  <si>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</si>
  <si>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</si>
  <si>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</si>
  <si>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</si>
  <si>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</si>
  <si>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</si>
  <si>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</si>
  <si>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</si>
  <si>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</si>
  <si>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</si>
  <si>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</si>
  <si>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</si>
  <si>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</si>
  <si>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</si>
  <si>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</si>
  <si>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</si>
  <si>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</si>
  <si>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</si>
  <si>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</si>
  <si>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</si>
  <si>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</si>
  <si>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</si>
  <si>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</si>
  <si>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</si>
  <si>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</si>
  <si>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</si>
  <si>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</si>
  <si>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</si>
  <si>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</si>
  <si>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</si>
  <si>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</si>
  <si>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</si>
  <si>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</si>
  <si>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</si>
  <si>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</si>
  <si>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</si>
  <si>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</si>
  <si>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</si>
  <si>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</si>
  <si>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</si>
  <si>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</si>
  <si>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</si>
  <si>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</si>
  <si>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</si>
  <si>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</si>
  <si>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</si>
  <si>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</si>
  <si>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</si>
  <si>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</si>
  <si>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</si>
  <si>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</si>
  <si>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</si>
  <si>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</si>
  <si>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</si>
  <si>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</si>
  <si>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</si>
  <si>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</si>
  <si>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</si>
  <si>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</si>
  <si>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</si>
  <si>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</si>
  <si>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</si>
  <si>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</si>
  <si>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</si>
  <si>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</si>
  <si>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</si>
  <si>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</si>
  <si>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</si>
  <si>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</si>
  <si>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</si>
  <si>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</si>
  <si>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</si>
  <si>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</si>
  <si>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</si>
  <si>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</si>
  <si>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</si>
  <si>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</si>
  <si>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</si>
  <si>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</si>
  <si>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</si>
  <si>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</si>
  <si>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</si>
  <si>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</si>
  <si>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</si>
  <si>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</si>
  <si>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</si>
  <si>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</si>
  <si>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</si>
  <si>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</si>
  <si>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</si>
  <si>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</si>
  <si>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</si>
  <si>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</si>
  <si>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</si>
  <si>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</si>
  <si>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</si>
  <si>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</si>
  <si>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</si>
  <si>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</si>
  <si>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</si>
  <si>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</si>
  <si>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</si>
  <si>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</si>
  <si>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</si>
  <si>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</si>
  <si>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</si>
  <si>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</si>
  <si>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</si>
  <si>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</si>
  <si>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</si>
  <si>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</si>
  <si>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</si>
  <si>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</si>
  <si>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</si>
  <si>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</si>
  <si>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</si>
  <si>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</si>
  <si>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</si>
  <si>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</si>
  <si>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</si>
  <si>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</si>
  <si>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</si>
  <si>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</si>
  <si>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</si>
  <si>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</si>
  <si>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</si>
  <si>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</si>
  <si>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</si>
  <si>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</si>
  <si>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</si>
  <si>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</si>
  <si>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</si>
  <si>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</si>
  <si>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</si>
  <si>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</si>
  <si>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</si>
  <si>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</si>
  <si>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</si>
  <si>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</si>
  <si>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</si>
  <si>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</si>
  <si>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</si>
  <si>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</si>
  <si>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</si>
  <si>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</si>
  <si>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</si>
  <si>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</si>
  <si>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</si>
  <si>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</si>
  <si>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</si>
  <si>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</si>
  <si>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</si>
  <si>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</si>
  <si>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</si>
  <si>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</si>
  <si>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</si>
  <si>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</si>
  <si>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</si>
  <si>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</si>
  <si>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</si>
  <si>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</si>
  <si>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</si>
  <si>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</si>
  <si>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</si>
  <si>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</si>
  <si>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</si>
  <si>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</si>
  <si>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</si>
  <si>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</si>
  <si>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</si>
  <si>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</si>
  <si>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</si>
  <si>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</si>
  <si>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</si>
  <si>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</si>
  <si>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</si>
  <si>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</si>
  <si>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</si>
  <si>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</si>
  <si>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</si>
  <si>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</si>
  <si>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</si>
  <si>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</si>
  <si>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</si>
  <si>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</si>
  <si>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</si>
  <si>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</si>
  <si>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</si>
  <si>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</si>
  <si>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</si>
  <si>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</si>
  <si>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</si>
  <si>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</si>
  <si>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</si>
  <si>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</si>
  <si>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</si>
  <si>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</si>
  <si>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</si>
  <si>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</si>
  <si>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</si>
  <si>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</si>
  <si>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</si>
  <si>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</si>
  <si>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</si>
  <si>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</si>
  <si>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</si>
  <si>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</si>
  <si>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</si>
  <si>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</si>
  <si>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</si>
  <si>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</si>
  <si>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</si>
  <si>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</si>
  <si>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</si>
  <si>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</si>
  <si>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</si>
  <si>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</si>
  <si>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</si>
  <si>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</si>
  <si>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</si>
  <si>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</si>
  <si>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</si>
  <si>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</si>
  <si>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</si>
  <si>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</si>
  <si>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</si>
  <si>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</si>
  <si>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</si>
  <si>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</si>
  <si>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</si>
  <si>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</si>
  <si>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</si>
  <si>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</si>
  <si>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</si>
  <si>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</si>
  <si>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</si>
  <si>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</si>
  <si>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</si>
  <si>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</si>
  <si>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</si>
  <si>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</si>
  <si>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</si>
  <si>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</si>
  <si>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</si>
  <si>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</si>
  <si>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</si>
  <si>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</si>
  <si>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</si>
  <si>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</si>
  <si>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</si>
  <si>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</si>
  <si>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</si>
  <si>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</si>
  <si>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</si>
  <si>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</si>
  <si>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</si>
  <si>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</si>
  <si>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</si>
  <si>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</si>
  <si>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</si>
  <si>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</si>
  <si>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</si>
  <si>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</si>
  <si>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</si>
  <si>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</si>
  <si>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</si>
  <si>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</si>
  <si>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</si>
  <si>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</si>
  <si>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</si>
  <si>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</si>
  <si>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</si>
  <si>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</si>
  <si>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</si>
  <si>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</si>
  <si>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</si>
  <si>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</si>
  <si>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</si>
  <si>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</si>
  <si>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</si>
  <si>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</si>
  <si>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</si>
  <si>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</si>
  <si>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</si>
  <si>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</si>
  <si>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</si>
  <si>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</si>
  <si>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</si>
  <si>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</si>
  <si>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</si>
  <si>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</si>
  <si>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</si>
  <si>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</si>
  <si>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</si>
  <si>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</si>
  <si>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</si>
  <si>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</si>
  <si>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</si>
  <si>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</si>
  <si>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</si>
  <si>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</si>
  <si>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</si>
  <si>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</si>
  <si>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</si>
  <si>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</si>
  <si>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</si>
  <si>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</si>
  <si>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</si>
  <si>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</si>
  <si>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</si>
  <si>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</si>
  <si>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</si>
  <si>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</si>
  <si>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</si>
  <si>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</si>
  <si>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</si>
  <si>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</si>
  <si>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</si>
  <si>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</si>
  <si>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</si>
  <si>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</si>
  <si>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</si>
  <si>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</si>
  <si>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</si>
  <si>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</si>
  <si>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</si>
  <si>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</si>
  <si>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</si>
  <si>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</si>
  <si>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</si>
  <si>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</si>
  <si>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</si>
  <si>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</si>
  <si>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</si>
  <si>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</si>
  <si>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</si>
  <si>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</si>
  <si>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</si>
  <si>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</si>
  <si>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</si>
  <si>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</si>
  <si>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</si>
  <si>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</si>
  <si>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</si>
  <si>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</si>
  <si>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</si>
  <si>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</si>
  <si>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</si>
  <si>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</si>
  <si>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</si>
  <si>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</si>
  <si>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</si>
  <si>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</si>
  <si>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</si>
  <si>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</si>
  <si>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</si>
  <si>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</si>
  <si>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</si>
  <si>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</si>
  <si>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</si>
  <si>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</si>
  <si>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</si>
  <si>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</si>
  <si>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</si>
  <si>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</si>
  <si>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</si>
  <si>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</si>
  <si>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</si>
  <si>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</si>
  <si>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</si>
  <si>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</si>
  <si>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</si>
  <si>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</si>
  <si>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</si>
  <si>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</si>
  <si>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</si>
  <si>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</si>
  <si>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</si>
  <si>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</si>
  <si>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</si>
  <si>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</si>
  <si>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</si>
  <si>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</si>
  <si>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</si>
  <si>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</si>
  <si>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</si>
  <si>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</si>
  <si>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</si>
  <si>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</si>
  <si>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</si>
  <si>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</si>
  <si>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</si>
  <si>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</si>
  <si>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</si>
  <si>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</si>
  <si>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</si>
  <si>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</si>
  <si>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</si>
  <si>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</si>
  <si>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</si>
  <si>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</si>
  <si>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</si>
  <si>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</si>
  <si>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</si>
  <si>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</si>
  <si>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</si>
  <si>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</si>
  <si>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</si>
  <si>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</si>
  <si>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</si>
  <si>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</si>
  <si>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</si>
  <si>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</si>
  <si>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</si>
  <si>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</si>
  <si>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</si>
  <si>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</si>
  <si>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</si>
  <si>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</si>
  <si>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</si>
  <si>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</si>
  <si>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</si>
  <si>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</si>
  <si>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</si>
  <si>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</si>
  <si>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</si>
  <si>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</si>
  <si>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</si>
  <si>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</si>
  <si>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</si>
  <si>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</si>
  <si>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</si>
  <si>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</si>
  <si>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</si>
  <si>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</si>
  <si>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</si>
  <si>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</si>
  <si>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</si>
  <si>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</si>
  <si>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</si>
  <si>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</si>
  <si>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</si>
  <si>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</si>
  <si>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</si>
  <si>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</si>
  <si>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</si>
  <si>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</si>
  <si>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</si>
  <si>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</si>
  <si>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</si>
  <si>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</si>
  <si>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</si>
  <si>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</si>
  <si>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</si>
  <si>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</si>
  <si>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</si>
  <si>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</si>
  <si>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</si>
  <si>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</si>
  <si>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</si>
  <si>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</si>
  <si>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</si>
  <si>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</si>
  <si>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</si>
  <si>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</si>
  <si>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</si>
  <si>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</si>
  <si>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</si>
  <si>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</si>
  <si>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</si>
  <si>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</si>
  <si>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</si>
  <si>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</si>
  <si>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</si>
  <si>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</si>
  <si>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</si>
  <si>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</si>
  <si>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</si>
  <si>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</si>
  <si>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</si>
  <si>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</si>
  <si>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</si>
  <si>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</si>
  <si>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</si>
  <si>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</si>
  <si>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</si>
  <si>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</si>
  <si>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</si>
  <si>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</si>
  <si>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</si>
  <si>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</si>
  <si>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</si>
  <si>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</si>
  <si>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</si>
  <si>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</si>
  <si>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</si>
  <si>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</si>
  <si>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</si>
  <si>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</si>
  <si>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</si>
  <si>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</si>
  <si>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</si>
  <si>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</si>
  <si>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</si>
  <si>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</si>
  <si>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</si>
  <si>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</si>
  <si>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</si>
  <si>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</si>
  <si>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</si>
  <si>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</si>
  <si>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</si>
  <si>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</si>
  <si>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</si>
  <si>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</si>
  <si>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</si>
  <si>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</si>
  <si>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</si>
  <si>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</si>
  <si>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</si>
  <si>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</si>
  <si>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</si>
  <si>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</si>
  <si>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</si>
  <si>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</si>
  <si>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</si>
  <si>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</si>
  <si>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</si>
  <si>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</si>
  <si>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</si>
  <si>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</si>
  <si>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</si>
  <si>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</si>
  <si>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</si>
  <si>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</si>
  <si>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</si>
  <si>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</si>
  <si>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</si>
  <si>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</si>
  <si>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</si>
  <si>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</si>
  <si>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</si>
  <si>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</si>
  <si>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</si>
  <si>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</si>
  <si>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</si>
  <si>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</si>
  <si>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</si>
  <si>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</si>
  <si>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</si>
  <si>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</si>
  <si>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</si>
  <si>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</si>
  <si>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</si>
  <si>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</si>
  <si>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</si>
  <si>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</si>
  <si>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</si>
  <si>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</si>
  <si>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</si>
  <si>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</si>
  <si>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</si>
  <si>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</si>
  <si>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</si>
  <si>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</si>
  <si>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</si>
  <si>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</si>
  <si>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</si>
  <si>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</si>
  <si>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</si>
  <si>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</si>
  <si>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</si>
  <si>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</si>
  <si>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</si>
  <si>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</si>
  <si>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</si>
  <si>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</si>
  <si>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</si>
  <si>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</si>
  <si>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</si>
  <si>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</si>
  <si>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</si>
  <si>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</si>
  <si>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</si>
  <si>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</si>
  <si>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</si>
  <si>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</si>
  <si>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</si>
  <si>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</si>
  <si>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</si>
  <si>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</si>
  <si>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</si>
  <si>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</si>
  <si>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</si>
  <si>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</si>
  <si>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</si>
  <si>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</si>
  <si>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</si>
  <si>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</si>
  <si>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</si>
  <si>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</si>
  <si>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</si>
  <si>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</si>
  <si>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</si>
  <si>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</si>
  <si>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</si>
  <si>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</si>
  <si>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</si>
  <si>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</si>
  <si>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</si>
  <si>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</si>
  <si>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</si>
  <si>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</si>
  <si>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</si>
  <si>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</si>
  <si>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</si>
  <si>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</si>
  <si>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</si>
  <si>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</si>
  <si>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</si>
  <si>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</si>
  <si>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</si>
  <si>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</si>
  <si>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</si>
  <si>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</si>
  <si>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</si>
  <si>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</si>
  <si>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</si>
  <si>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</si>
  <si>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</si>
  <si>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</si>
  <si>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</si>
  <si>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</si>
  <si>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</si>
  <si>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</si>
  <si>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</si>
  <si>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</si>
  <si>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</si>
  <si>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</si>
  <si>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</si>
  <si>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</si>
  <si>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</si>
  <si>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</si>
  <si>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</si>
  <si>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</si>
  <si>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</si>
  <si>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</si>
  <si>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</si>
  <si>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</si>
  <si>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</si>
  <si>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</si>
  <si>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</si>
  <si>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</si>
  <si>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</si>
  <si>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</si>
  <si>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</si>
  <si>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</si>
  <si>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</si>
  <si>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</si>
  <si>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</si>
  <si>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</si>
  <si>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</si>
  <si>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</si>
  <si>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</si>
  <si>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</si>
  <si>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</si>
  <si>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</si>
  <si>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</si>
  <si>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</si>
  <si>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</si>
  <si>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</si>
  <si>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</si>
  <si>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</si>
  <si>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</si>
  <si>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</si>
  <si>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</si>
  <si>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</si>
  <si>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</si>
  <si>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</si>
  <si>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</si>
  <si>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</si>
  <si>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</si>
  <si>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</si>
  <si>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</si>
  <si>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</si>
  <si>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</si>
  <si>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</si>
  <si>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</si>
  <si>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</si>
  <si>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</si>
  <si>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</si>
  <si>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</si>
  <si>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</si>
  <si>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</si>
  <si>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</si>
  <si>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</si>
  <si>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</si>
  <si>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</si>
  <si>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</si>
  <si>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</si>
  <si>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</si>
  <si>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</si>
  <si>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</si>
  <si>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</si>
  <si>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</si>
  <si>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</si>
  <si>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</si>
  <si>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</si>
  <si>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</si>
  <si>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</si>
  <si>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</si>
  <si>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</si>
  <si>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</si>
  <si>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</si>
  <si>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</si>
  <si>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</si>
  <si>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</si>
  <si>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</si>
  <si>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</si>
  <si>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</si>
  <si>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</si>
  <si>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</si>
  <si>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</si>
  <si>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</si>
  <si>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</si>
  <si>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</si>
  <si>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</si>
  <si>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</si>
  <si>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</si>
  <si>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</si>
  <si>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</si>
  <si>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</si>
  <si>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</si>
  <si>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</si>
  <si>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</si>
  <si>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</si>
  <si>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</si>
  <si>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</si>
  <si>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</si>
  <si>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</si>
  <si>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</si>
  <si>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</si>
  <si>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</si>
  <si>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</si>
  <si>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</si>
  <si>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</si>
  <si>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</si>
  <si>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</si>
  <si>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</si>
  <si>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</si>
  <si>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</si>
  <si>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</si>
  <si>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</si>
  <si>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</si>
  <si>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</si>
  <si>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</si>
  <si>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</si>
  <si>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</si>
  <si>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</si>
  <si>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</si>
  <si>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</si>
  <si>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</si>
  <si>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</si>
  <si>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</si>
  <si>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</si>
  <si>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</si>
  <si>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</si>
  <si>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</si>
  <si>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</si>
  <si>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</si>
  <si>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</si>
  <si>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</si>
  <si>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</si>
  <si>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</si>
  <si>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</si>
  <si>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</si>
  <si>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</si>
  <si>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</si>
  <si>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</si>
  <si>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</si>
  <si>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</si>
  <si>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</si>
  <si>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</si>
  <si>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</si>
  <si>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</si>
  <si>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</si>
  <si>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</si>
  <si>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</si>
  <si>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</si>
  <si>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</si>
  <si>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</si>
  <si>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</si>
  <si>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</si>
  <si>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</si>
  <si>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</si>
  <si>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</si>
  <si>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</si>
  <si>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</si>
  <si>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</si>
  <si>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</si>
  <si>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</si>
  <si>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</si>
  <si>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</si>
  <si>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</si>
  <si>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</si>
  <si>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</si>
  <si>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</si>
  <si>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</si>
  <si>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</si>
  <si>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</si>
  <si>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</si>
  <si>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</si>
  <si>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</si>
  <si>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</si>
  <si>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</si>
  <si>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</si>
  <si>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</si>
  <si>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</si>
  <si>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</si>
  <si>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</si>
  <si>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</si>
  <si>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</si>
  <si>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</si>
  <si>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</si>
  <si>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</si>
  <si>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</si>
  <si>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</si>
  <si>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</si>
  <si>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</si>
  <si>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</si>
  <si>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</si>
  <si>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</si>
  <si>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</si>
  <si>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</si>
  <si>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</si>
  <si>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</si>
  <si>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</si>
  <si>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</si>
  <si>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</si>
  <si>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</si>
  <si>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</si>
  <si>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</si>
  <si>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</si>
  <si>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</si>
  <si>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</si>
  <si>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</si>
  <si>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</si>
  <si>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</si>
  <si>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</si>
  <si>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</si>
  <si>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</si>
  <si>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</si>
  <si>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</si>
  <si>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</si>
  <si>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</si>
  <si>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</si>
  <si>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</si>
  <si>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</si>
  <si>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</si>
  <si>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</si>
  <si>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</si>
  <si>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</si>
  <si>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</si>
  <si>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</si>
  <si>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</si>
  <si>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</si>
  <si>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</si>
  <si>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</si>
  <si>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</si>
  <si>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</si>
  <si>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</si>
  <si>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</si>
  <si>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</si>
  <si>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</si>
  <si>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</si>
  <si>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</si>
  <si>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</si>
  <si>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</si>
  <si>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</si>
  <si>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</si>
  <si>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</si>
  <si>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</si>
  <si>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</si>
  <si>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</si>
  <si>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</si>
  <si>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</si>
  <si>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</si>
  <si>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</si>
  <si>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</si>
  <si>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</si>
  <si>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</si>
  <si>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</si>
  <si>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</si>
  <si>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</si>
  <si>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</si>
  <si>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</si>
  <si>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</si>
  <si>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</si>
  <si>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</si>
  <si>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</si>
  <si>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</si>
  <si>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</si>
  <si>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</si>
  <si>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</si>
  <si>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</si>
  <si>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</si>
  <si>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</si>
  <si>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</si>
  <si>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</si>
  <si>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</si>
  <si>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</si>
  <si>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</si>
  <si>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</si>
  <si>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</si>
  <si>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</si>
  <si>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</si>
  <si>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</si>
  <si>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</si>
  <si>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</si>
  <si>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</si>
  <si>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</si>
  <si>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</si>
  <si>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</si>
  <si>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</si>
  <si>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</si>
  <si>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</si>
  <si>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</si>
  <si>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</si>
  <si>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</si>
  <si>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</si>
  <si>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</si>
  <si>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</si>
  <si>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</si>
  <si>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</si>
  <si>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</si>
  <si>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</si>
  <si>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</si>
  <si>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</si>
  <si>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</si>
  <si>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</si>
  <si>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</si>
  <si>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</si>
  <si>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</si>
  <si>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</si>
  <si>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</si>
  <si>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</si>
  <si>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</si>
  <si>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</si>
  <si>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</si>
  <si>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</si>
  <si>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</si>
  <si>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</si>
  <si>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</si>
  <si>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</si>
  <si>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</si>
  <si>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</si>
  <si>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</si>
  <si>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</si>
  <si>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</si>
  <si>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</si>
  <si>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</si>
  <si>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</si>
  <si>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</si>
  <si>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</si>
  <si>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</si>
  <si>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</si>
  <si>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</si>
  <si>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</si>
  <si>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</si>
  <si>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</si>
  <si>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</si>
  <si>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</si>
  <si>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</si>
  <si>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</si>
  <si>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</si>
  <si>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</si>
  <si>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</si>
  <si>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</si>
  <si>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</si>
  <si>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</si>
  <si>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</si>
  <si>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</si>
  <si>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</si>
  <si>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</si>
  <si>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</si>
  <si>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</si>
  <si>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</si>
  <si>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</si>
  <si>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</si>
  <si>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</si>
  <si>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</si>
  <si>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</si>
  <si>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</si>
  <si>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</si>
  <si>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</si>
  <si>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</si>
  <si>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</si>
  <si>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</si>
  <si>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</si>
  <si>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</si>
  <si>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</si>
  <si>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</si>
  <si>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</si>
  <si>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</si>
  <si>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</si>
  <si>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</si>
  <si>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</si>
  <si>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</si>
  <si>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</si>
  <si>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</si>
  <si>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</si>
  <si>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</si>
  <si>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</si>
  <si>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</si>
  <si>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</si>
  <si>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</si>
  <si>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</si>
  <si>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</si>
  <si>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</si>
  <si>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</si>
  <si>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</si>
  <si>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</si>
  <si>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</si>
  <si>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</si>
  <si>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</si>
  <si>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</si>
  <si>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</si>
  <si>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</si>
  <si>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</si>
  <si>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</si>
  <si>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</si>
  <si>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</si>
  <si>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</si>
  <si>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</si>
  <si>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</si>
  <si>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</si>
  <si>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</si>
  <si>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</si>
  <si>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</si>
  <si>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</si>
  <si>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</si>
  <si>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</si>
  <si>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</si>
  <si>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</si>
  <si>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</si>
  <si>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</si>
  <si>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</si>
  <si>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</si>
  <si>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</si>
  <si>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</si>
  <si>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</si>
  <si>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</si>
  <si>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</si>
  <si>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</si>
  <si>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</si>
  <si>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</si>
  <si>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</si>
  <si>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</si>
  <si>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</si>
  <si>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</si>
  <si>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</si>
  <si>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</si>
  <si>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</si>
  <si>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</si>
  <si>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</si>
  <si>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</si>
  <si>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</si>
  <si>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</si>
  <si>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</si>
  <si>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</si>
  <si>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</si>
  <si>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</si>
  <si>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</si>
  <si>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</si>
  <si>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</si>
  <si>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</si>
  <si>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</si>
  <si>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</si>
  <si>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</si>
  <si>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</si>
  <si>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</si>
  <si>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</si>
  <si>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</si>
  <si>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</si>
  <si>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</si>
  <si>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</si>
  <si>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</si>
  <si>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</si>
  <si>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</si>
  <si>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</si>
  <si>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</si>
  <si>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</si>
  <si>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</si>
  <si>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</si>
  <si>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</si>
  <si>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</si>
  <si>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</si>
  <si>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</si>
  <si>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</si>
  <si>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</si>
  <si>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</si>
  <si>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</si>
  <si>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</si>
  <si>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</si>
  <si>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</si>
  <si>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</si>
  <si>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</si>
  <si>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</si>
  <si>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</si>
  <si>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</si>
  <si>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</si>
  <si>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</si>
  <si>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</si>
  <si>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</si>
  <si>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</si>
  <si>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</si>
  <si>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</si>
  <si>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</si>
  <si>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</si>
  <si>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</si>
  <si>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</si>
  <si>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</si>
  <si>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</si>
  <si>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</si>
  <si>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</si>
  <si>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</si>
  <si>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</si>
  <si>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</si>
  <si>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</si>
  <si>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</si>
  <si>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</si>
  <si>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</si>
  <si>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</si>
  <si>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</si>
  <si>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</si>
  <si>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</si>
  <si>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</si>
  <si>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</si>
  <si>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</si>
  <si>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</si>
  <si>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</si>
  <si>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</si>
  <si>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</si>
  <si>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</si>
  <si>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</si>
  <si>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</si>
  <si>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</si>
  <si>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</si>
  <si>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</si>
  <si>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</si>
  <si>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</si>
  <si>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</si>
  <si>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</si>
  <si>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</si>
  <si>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</si>
  <si>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</si>
  <si>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</si>
  <si>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</si>
  <si>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</si>
  <si>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</si>
  <si>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</si>
  <si>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</si>
  <si>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</si>
  <si>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</si>
  <si>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</si>
  <si>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</si>
  <si>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</si>
  <si>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</si>
  <si>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</si>
  <si>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</si>
  <si>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</si>
  <si>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</si>
  <si>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</si>
  <si>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</si>
  <si>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</si>
  <si>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</si>
  <si>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</si>
  <si>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</si>
  <si>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</si>
  <si>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</si>
  <si>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</si>
  <si>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</si>
  <si>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</si>
  <si>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</si>
  <si>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</si>
  <si>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</si>
  <si>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</si>
  <si>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</si>
  <si>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</si>
  <si>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</si>
  <si>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</si>
  <si>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</si>
  <si>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</si>
  <si>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</si>
  <si>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</si>
  <si>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</si>
  <si>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</si>
  <si>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</si>
  <si>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</si>
  <si>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</si>
  <si>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</si>
  <si>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</si>
  <si>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</si>
  <si>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</si>
  <si>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</si>
  <si>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</si>
  <si>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</si>
  <si>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</si>
  <si>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</si>
  <si>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</si>
  <si>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</si>
  <si>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30/11/2020</t>
  </si>
  <si>
    <t>Cut-off Date: 30/11/2020</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</si>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</sst>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2" sqref="F12"/>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X17" sqref="X17"/>
    </sheetView>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P20" sqref="P20"/>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D24" sqref="D24:H2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34" zoomScale="85" zoomScaleNormal="85" workbookViewId="0">
      <selection activeCell="F76" sqref="F7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44165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27218.974091</v>
      </c>
      <c r="F38" s="42"/>
      <c r="H38" s="23"/>
      <c r="L38" s="23"/>
      <c r="M38" s="23"/>
    </row>
    <row r="39" spans="1:14" x14ac:dyDescent="0.25">
      <c r="A39" s="25" t="s">
        <v>66</v>
      </c>
      <c r="B39" s="42" t="s">
        <v>67</v>
      </c>
      <c r="C39" s="178">
        <v>18540.320494</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0.46809620145501674</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24355.913897999999</v>
      </c>
      <c r="E53" s="50"/>
      <c r="F53" s="159">
        <f>IF($C$58=0,"",IF(C53="[for completion]","",C53/$C$58))</f>
        <v>0.89481380956779477</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2863.0601919999999</v>
      </c>
      <c r="E56" s="50"/>
      <c r="F56" s="167">
        <f t="shared" si="0"/>
        <v>0.10518619043220523</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27218.97409</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19.52</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142.30000000000001</v>
      </c>
      <c r="D70" s="184" t="s">
        <v>1341</v>
      </c>
      <c r="E70" s="21"/>
      <c r="F70" s="159">
        <f t="shared" ref="F70:F76" si="2">IF($C$77=0,"",IF(C70="[for completion]","",C70/$C$77))</f>
        <v>5.8425244632616894E-3</v>
      </c>
      <c r="G70" s="159" t="str">
        <f>IF($D$77=0,"",IF(D70="[Mark as ND1 if not relevant]","",D70/$D$77))</f>
        <v/>
      </c>
      <c r="H70" s="23"/>
      <c r="L70" s="23"/>
      <c r="M70" s="23"/>
      <c r="N70" s="55"/>
    </row>
    <row r="71" spans="1:14" x14ac:dyDescent="0.25">
      <c r="A71" s="25" t="s">
        <v>115</v>
      </c>
      <c r="B71" s="140" t="s">
        <v>1666</v>
      </c>
      <c r="C71" s="171">
        <v>199.4</v>
      </c>
      <c r="D71" s="184" t="s">
        <v>1341</v>
      </c>
      <c r="E71" s="21"/>
      <c r="F71" s="159">
        <f t="shared" si="2"/>
        <v>8.1869246519633218E-3</v>
      </c>
      <c r="G71" s="159" t="str">
        <f t="shared" ref="G71:G76" si="3">IF($D$77=0,"",IF(D71="[Mark as ND1 if not relevant]","",D71/$D$77))</f>
        <v/>
      </c>
      <c r="H71" s="23"/>
      <c r="L71" s="23"/>
      <c r="M71" s="23"/>
      <c r="N71" s="55"/>
    </row>
    <row r="72" spans="1:14" x14ac:dyDescent="0.25">
      <c r="A72" s="25" t="s">
        <v>116</v>
      </c>
      <c r="B72" s="139" t="s">
        <v>1667</v>
      </c>
      <c r="C72" s="171">
        <v>331.85</v>
      </c>
      <c r="D72" s="184" t="s">
        <v>1341</v>
      </c>
      <c r="E72" s="21"/>
      <c r="F72" s="159">
        <f t="shared" si="2"/>
        <v>1.3625029818224818E-2</v>
      </c>
      <c r="G72" s="159" t="str">
        <f t="shared" si="3"/>
        <v/>
      </c>
      <c r="H72" s="23"/>
      <c r="L72" s="23"/>
      <c r="M72" s="23"/>
      <c r="N72" s="55"/>
    </row>
    <row r="73" spans="1:14" x14ac:dyDescent="0.25">
      <c r="A73" s="25" t="s">
        <v>117</v>
      </c>
      <c r="B73" s="139" t="s">
        <v>1668</v>
      </c>
      <c r="C73" s="171">
        <v>292.16000000000003</v>
      </c>
      <c r="D73" s="184" t="s">
        <v>1341</v>
      </c>
      <c r="E73" s="21"/>
      <c r="F73" s="159">
        <f t="shared" si="2"/>
        <v>1.1995445869195608E-2</v>
      </c>
      <c r="G73" s="159" t="str">
        <f t="shared" si="3"/>
        <v/>
      </c>
      <c r="H73" s="23"/>
      <c r="L73" s="23"/>
      <c r="M73" s="23"/>
      <c r="N73" s="55"/>
    </row>
    <row r="74" spans="1:14" x14ac:dyDescent="0.25">
      <c r="A74" s="25" t="s">
        <v>118</v>
      </c>
      <c r="B74" s="139" t="s">
        <v>1669</v>
      </c>
      <c r="C74" s="171">
        <v>367.27</v>
      </c>
      <c r="D74" s="184" t="s">
        <v>1341</v>
      </c>
      <c r="E74" s="21"/>
      <c r="F74" s="159">
        <f t="shared" si="2"/>
        <v>1.5079296975559525E-2</v>
      </c>
      <c r="G74" s="159" t="str">
        <f t="shared" si="3"/>
        <v/>
      </c>
      <c r="H74" s="23"/>
      <c r="L74" s="23"/>
      <c r="M74" s="23"/>
      <c r="N74" s="55"/>
    </row>
    <row r="75" spans="1:14" x14ac:dyDescent="0.25">
      <c r="A75" s="25" t="s">
        <v>119</v>
      </c>
      <c r="B75" s="139" t="s">
        <v>1670</v>
      </c>
      <c r="C75" s="171">
        <v>3140.88</v>
      </c>
      <c r="D75" s="184" t="s">
        <v>1341</v>
      </c>
      <c r="E75" s="21"/>
      <c r="F75" s="159">
        <f t="shared" si="2"/>
        <v>0.12895761234131675</v>
      </c>
      <c r="G75" s="159" t="str">
        <f t="shared" si="3"/>
        <v/>
      </c>
      <c r="H75" s="23"/>
      <c r="L75" s="23"/>
      <c r="M75" s="23"/>
      <c r="N75" s="55"/>
    </row>
    <row r="76" spans="1:14" x14ac:dyDescent="0.25">
      <c r="A76" s="25" t="s">
        <v>120</v>
      </c>
      <c r="B76" s="139" t="s">
        <v>1671</v>
      </c>
      <c r="C76" s="171">
        <v>19882.05</v>
      </c>
      <c r="D76" s="184" t="s">
        <v>1341</v>
      </c>
      <c r="E76" s="21"/>
      <c r="F76" s="159">
        <f t="shared" si="2"/>
        <v>0.81631316588047831</v>
      </c>
      <c r="G76" s="159" t="str">
        <f t="shared" si="3"/>
        <v/>
      </c>
      <c r="H76" s="23"/>
      <c r="L76" s="23"/>
      <c r="M76" s="23"/>
      <c r="N76" s="55"/>
    </row>
    <row r="77" spans="1:14" x14ac:dyDescent="0.25">
      <c r="A77" s="25" t="s">
        <v>121</v>
      </c>
      <c r="B77" s="59" t="s">
        <v>100</v>
      </c>
      <c r="C77" s="152">
        <f>SUM(C70:C76)</f>
        <v>24355.91</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3.09</v>
      </c>
      <c r="D89" s="171">
        <v>4.0226430554681043</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5735.6231131200002</v>
      </c>
      <c r="D93" s="171">
        <v>87.68</v>
      </c>
      <c r="E93" s="21"/>
      <c r="F93" s="159">
        <f>IF($C$100=0,"",IF(C93="[for completion]","",IF(C93="","",C93/$C$100)))</f>
        <v>0.30935943717580472</v>
      </c>
      <c r="G93" s="159">
        <f>IF($D$100=0,"",IF(D93="[Mark as ND1 if not relevant]","",IF(D93="","",D93/$D$100)))</f>
        <v>4.7291523373507718E-3</v>
      </c>
      <c r="H93" s="23"/>
      <c r="L93" s="23"/>
      <c r="M93" s="23"/>
      <c r="N93" s="55"/>
    </row>
    <row r="94" spans="1:14" x14ac:dyDescent="0.25">
      <c r="A94" s="25" t="s">
        <v>143</v>
      </c>
      <c r="B94" s="140" t="s">
        <v>1666</v>
      </c>
      <c r="C94" s="171">
        <v>1826.9973</v>
      </c>
      <c r="D94" s="171">
        <v>5753.3404131199995</v>
      </c>
      <c r="E94" s="21"/>
      <c r="F94" s="159">
        <f t="shared" ref="F94:F99" si="6">IF($C$100=0,"",IF(C94="[for completion]","",IF(C94="","",C94/$C$100)))</f>
        <v>9.8541840232989827E-2</v>
      </c>
      <c r="G94" s="159">
        <f t="shared" ref="G94:G99" si="7">IF($D$100=0,"",IF(D94="[Mark as ND1 if not relevant]","",IF(D94="","",D94/$D$100)))</f>
        <v>0.31031504633076074</v>
      </c>
      <c r="H94" s="23"/>
      <c r="L94" s="23"/>
      <c r="M94" s="23"/>
      <c r="N94" s="55"/>
    </row>
    <row r="95" spans="1:14" x14ac:dyDescent="0.25">
      <c r="A95" s="25" t="s">
        <v>144</v>
      </c>
      <c r="B95" s="140" t="s">
        <v>1667</v>
      </c>
      <c r="C95" s="171">
        <v>1913.4094070000001</v>
      </c>
      <c r="D95" s="171">
        <v>1784.0374999999999</v>
      </c>
      <c r="E95" s="21"/>
      <c r="F95" s="159">
        <f t="shared" si="6"/>
        <v>0.10320260685929521</v>
      </c>
      <c r="G95" s="159">
        <f t="shared" si="7"/>
        <v>9.6224738971788626E-2</v>
      </c>
      <c r="H95" s="23"/>
      <c r="L95" s="23"/>
      <c r="M95" s="23"/>
      <c r="N95" s="55"/>
    </row>
    <row r="96" spans="1:14" x14ac:dyDescent="0.25">
      <c r="A96" s="25" t="s">
        <v>145</v>
      </c>
      <c r="B96" s="140" t="s">
        <v>1668</v>
      </c>
      <c r="C96" s="171">
        <v>3400.4488740000002</v>
      </c>
      <c r="D96" s="171">
        <v>1996.9483070000001</v>
      </c>
      <c r="E96" s="21"/>
      <c r="F96" s="159">
        <f t="shared" si="6"/>
        <v>0.18340831136540717</v>
      </c>
      <c r="G96" s="159">
        <f t="shared" si="7"/>
        <v>0.10770840275567652</v>
      </c>
      <c r="H96" s="23"/>
      <c r="L96" s="23"/>
      <c r="M96" s="23"/>
      <c r="N96" s="55"/>
    </row>
    <row r="97" spans="1:14" x14ac:dyDescent="0.25">
      <c r="A97" s="25" t="s">
        <v>146</v>
      </c>
      <c r="B97" s="140" t="s">
        <v>1669</v>
      </c>
      <c r="C97" s="171">
        <v>1148.25</v>
      </c>
      <c r="D97" s="171">
        <v>3427.0424739999999</v>
      </c>
      <c r="E97" s="21"/>
      <c r="F97" s="159">
        <f t="shared" si="6"/>
        <v>6.1932586352224261E-2</v>
      </c>
      <c r="G97" s="159">
        <f t="shared" si="7"/>
        <v>0.18484267707706969</v>
      </c>
      <c r="H97" s="23"/>
      <c r="L97" s="23"/>
      <c r="M97" s="23"/>
    </row>
    <row r="98" spans="1:14" x14ac:dyDescent="0.25">
      <c r="A98" s="25" t="s">
        <v>147</v>
      </c>
      <c r="B98" s="140" t="s">
        <v>1670</v>
      </c>
      <c r="C98" s="171">
        <v>4442.4197999999997</v>
      </c>
      <c r="D98" s="171">
        <v>5418.0998</v>
      </c>
      <c r="E98" s="21"/>
      <c r="F98" s="159">
        <f t="shared" si="6"/>
        <v>0.23960857642179911</v>
      </c>
      <c r="G98" s="159">
        <f t="shared" si="7"/>
        <v>0.29223334093487396</v>
      </c>
      <c r="H98" s="23"/>
      <c r="L98" s="23"/>
      <c r="M98" s="23"/>
    </row>
    <row r="99" spans="1:14" x14ac:dyDescent="0.25">
      <c r="A99" s="25" t="s">
        <v>148</v>
      </c>
      <c r="B99" s="140" t="s">
        <v>1671</v>
      </c>
      <c r="C99" s="171">
        <v>73.171999999999997</v>
      </c>
      <c r="D99" s="171">
        <v>73.171999999999997</v>
      </c>
      <c r="E99" s="21"/>
      <c r="F99" s="159">
        <f t="shared" si="6"/>
        <v>3.9466415924798203E-3</v>
      </c>
      <c r="G99" s="159">
        <f t="shared" si="7"/>
        <v>3.9466415924798203E-3</v>
      </c>
      <c r="H99" s="23"/>
      <c r="L99" s="23"/>
      <c r="M99" s="23"/>
    </row>
    <row r="100" spans="1:14" x14ac:dyDescent="0.25">
      <c r="A100" s="25" t="s">
        <v>149</v>
      </c>
      <c r="B100" s="59" t="s">
        <v>100</v>
      </c>
      <c r="C100" s="152">
        <f>SUM(C93:C99)</f>
        <v>18540.320494119998</v>
      </c>
      <c r="D100" s="152">
        <f>SUM(D93:D99)</f>
        <v>18540.320494119998</v>
      </c>
      <c r="E100" s="42"/>
      <c r="F100" s="160">
        <f>SUM(F93:F99)</f>
        <v>1.0000000000000002</v>
      </c>
      <c r="G100" s="160">
        <f>SUM(G93:G99)</f>
        <v>1.0000000000000002</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27218.974091</v>
      </c>
      <c r="D119" s="171">
        <f>C38</f>
        <v>27218.974091</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27218.974091</v>
      </c>
      <c r="D129" s="150">
        <f>SUM(D112:D128)</f>
        <v>27218.974091</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9241.8382948300005</v>
      </c>
      <c r="D138" s="171">
        <v>8340.8350740000005</v>
      </c>
      <c r="E138" s="51"/>
      <c r="F138" s="159">
        <f>IF($C$155=0,"",IF(C138="[for completion]","",IF(C138="","",C138/$C$155)))</f>
        <v>0.48019562851251552</v>
      </c>
      <c r="G138" s="159">
        <f>IF($D$155=0,"",IF(D138="[for completion]","",IF(D138="","",D138/$D$155)))</f>
        <v>0.44987545261934758</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9072.7019999999993</v>
      </c>
      <c r="D145" s="171">
        <v>9072.7019999999993</v>
      </c>
      <c r="E145" s="42"/>
      <c r="F145" s="159">
        <f t="shared" si="18"/>
        <v>0.47140749493895961</v>
      </c>
      <c r="G145" s="159">
        <f t="shared" si="19"/>
        <v>0.4893497932183738</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0</v>
      </c>
      <c r="D149" s="171">
        <v>167.31151312</v>
      </c>
      <c r="E149" s="42"/>
      <c r="F149" s="159">
        <f t="shared" si="22"/>
        <v>0</v>
      </c>
      <c r="G149" s="159">
        <f t="shared" si="23"/>
        <v>9.0241974605057285E-3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931.44560358000001</v>
      </c>
      <c r="D153" s="171">
        <v>959.47190699999999</v>
      </c>
      <c r="E153" s="42"/>
      <c r="F153" s="159">
        <f t="shared" si="22"/>
        <v>4.8396876548524911E-2</v>
      </c>
      <c r="G153" s="159">
        <f t="shared" si="23"/>
        <v>5.1750556701772948E-2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19245.985898409999</v>
      </c>
      <c r="D155" s="150">
        <f>SUM(D138:D154)</f>
        <v>18540.320494119998</v>
      </c>
      <c r="E155" s="42"/>
      <c r="F155" s="144">
        <f>SUM(F138:F154)</f>
        <v>1</v>
      </c>
      <c r="G155" s="144">
        <f>SUM(G138:G154)</f>
        <v>1</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13170.985898410001</v>
      </c>
      <c r="D164" s="171">
        <v>12465.320494119998</v>
      </c>
      <c r="E164" s="63"/>
      <c r="F164" s="159">
        <f>IF($C$167=0,"",IF(C164="[for completion]","",IF(C164="","",C164/$C$167)))</f>
        <v>0.68434976352643584</v>
      </c>
      <c r="G164" s="159">
        <f>IF($D$167=0,"",IF(D164="[for completion]","",IF(D164="","",D164/$D$167)))</f>
        <v>0.67233576129783379</v>
      </c>
      <c r="H164" s="23"/>
      <c r="L164" s="23"/>
      <c r="M164" s="23"/>
      <c r="N164" s="55"/>
    </row>
    <row r="165" spans="1:14" x14ac:dyDescent="0.25">
      <c r="A165" s="25" t="s">
        <v>224</v>
      </c>
      <c r="B165" s="23" t="s">
        <v>225</v>
      </c>
      <c r="C165" s="171">
        <v>6075</v>
      </c>
      <c r="D165" s="171">
        <v>6075</v>
      </c>
      <c r="E165" s="63"/>
      <c r="F165" s="159">
        <f t="shared" ref="F165:F166" si="26">IF($C$167=0,"",IF(C165="[for completion]","",IF(C165="","",C165/$C$167)))</f>
        <v>0.31565023647356427</v>
      </c>
      <c r="G165" s="159">
        <f t="shared" ref="G165:G166" si="27">IF($D$167=0,"",IF(D165="[for completion]","",IF(D165="","",D165/$D$167)))</f>
        <v>0.32766423870216627</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19245.985898409999</v>
      </c>
      <c r="D167" s="162">
        <f>SUM(D164:D166)</f>
        <v>18540.320494119998</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2863.0601919999999</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2863.0601919999999</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2863.0601919999999</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2863.0601919999999</v>
      </c>
      <c r="E207" s="53"/>
      <c r="F207" s="159"/>
      <c r="G207" s="53"/>
      <c r="H207" s="23"/>
      <c r="L207" s="23"/>
      <c r="M207" s="23"/>
      <c r="N207" s="55"/>
    </row>
    <row r="208" spans="1:14" x14ac:dyDescent="0.25">
      <c r="A208" s="25" t="s">
        <v>291</v>
      </c>
      <c r="B208" s="59" t="s">
        <v>100</v>
      </c>
      <c r="C208" s="152">
        <f>SUM(C193:C206)</f>
        <v>2863.0601919999999</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2863.0601919999999</v>
      </c>
      <c r="E217" s="63"/>
      <c r="F217" s="159">
        <f>IF($C$38=0,"",IF(C217="[for completion]","",IF(C217="","",C217/$C$38)))</f>
        <v>0.10518619042834078</v>
      </c>
      <c r="G217" s="159">
        <f>IF($C$39=0,"",IF(C217="[for completion]","",IF(C217="","",C217/$C$39)))</f>
        <v>0.15442344661337115</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2863.0601919999999</v>
      </c>
      <c r="E220" s="63"/>
      <c r="F220" s="144">
        <f>SUM(F217:F219)</f>
        <v>0.10518619042834078</v>
      </c>
      <c r="G220" s="144">
        <f>SUM(G217:G219)</f>
        <v>0.15442344661337115</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24694.779019000001</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F72" sqref="F72"/>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24355.91</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24355.91</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228712</v>
      </c>
      <c r="D28" s="171">
        <v>0</v>
      </c>
      <c r="F28" s="171">
        <f>C28</f>
        <v>228712</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0.12451628253550391</v>
      </c>
      <c r="D99" s="142">
        <v>0</v>
      </c>
      <c r="E99" s="142"/>
      <c r="F99" s="180">
        <f>C99</f>
        <v>0.12451628253550391</v>
      </c>
      <c r="G99" s="108"/>
    </row>
    <row r="100" spans="1:7" x14ac:dyDescent="0.25">
      <c r="A100" s="108" t="s">
        <v>609</v>
      </c>
      <c r="B100" s="129" t="s">
        <v>1735</v>
      </c>
      <c r="C100" s="180">
        <v>4.6844770033094396E-2</v>
      </c>
      <c r="D100" s="142">
        <v>0</v>
      </c>
      <c r="E100" s="142"/>
      <c r="F100" s="180">
        <f t="shared" ref="F100:F110" si="1">C100</f>
        <v>4.6844770033094396E-2</v>
      </c>
      <c r="G100" s="108"/>
    </row>
    <row r="101" spans="1:7" x14ac:dyDescent="0.25">
      <c r="A101" s="108" t="s">
        <v>610</v>
      </c>
      <c r="B101" s="129" t="s">
        <v>1736</v>
      </c>
      <c r="C101" s="180">
        <v>0.2047299503148278</v>
      </c>
      <c r="D101" s="142">
        <v>0</v>
      </c>
      <c r="E101" s="142"/>
      <c r="F101" s="180">
        <f t="shared" si="1"/>
        <v>0.2047299503148278</v>
      </c>
      <c r="G101" s="108"/>
    </row>
    <row r="102" spans="1:7" x14ac:dyDescent="0.25">
      <c r="A102" s="108" t="s">
        <v>611</v>
      </c>
      <c r="B102" s="129" t="s">
        <v>1737</v>
      </c>
      <c r="C102" s="180">
        <v>1.8717428190879713E-2</v>
      </c>
      <c r="D102" s="142">
        <v>0</v>
      </c>
      <c r="E102" s="142"/>
      <c r="F102" s="180">
        <f t="shared" si="1"/>
        <v>1.8717428190879713E-2</v>
      </c>
      <c r="G102" s="108"/>
    </row>
    <row r="103" spans="1:7" x14ac:dyDescent="0.25">
      <c r="A103" s="108" t="s">
        <v>612</v>
      </c>
      <c r="B103" s="129" t="s">
        <v>1738</v>
      </c>
      <c r="C103" s="180">
        <v>7.0644261628292099E-2</v>
      </c>
      <c r="D103" s="142">
        <v>0</v>
      </c>
      <c r="E103" s="142"/>
      <c r="F103" s="180">
        <f t="shared" si="1"/>
        <v>7.0644261628292099E-2</v>
      </c>
      <c r="G103" s="108"/>
    </row>
    <row r="104" spans="1:7" x14ac:dyDescent="0.25">
      <c r="A104" s="108" t="s">
        <v>613</v>
      </c>
      <c r="B104" s="129" t="s">
        <v>1739</v>
      </c>
      <c r="C104" s="180">
        <v>3.5483573491331521E-2</v>
      </c>
      <c r="D104" s="142">
        <v>0</v>
      </c>
      <c r="E104" s="142"/>
      <c r="F104" s="180">
        <f t="shared" si="1"/>
        <v>3.5483573491331521E-2</v>
      </c>
      <c r="G104" s="108"/>
    </row>
    <row r="105" spans="1:7" x14ac:dyDescent="0.25">
      <c r="A105" s="108" t="s">
        <v>614</v>
      </c>
      <c r="B105" s="129" t="s">
        <v>1740</v>
      </c>
      <c r="C105" s="180">
        <v>0.21724329711494114</v>
      </c>
      <c r="D105" s="142">
        <v>0</v>
      </c>
      <c r="E105" s="142"/>
      <c r="F105" s="180">
        <f t="shared" si="1"/>
        <v>0.21724329711494114</v>
      </c>
      <c r="G105" s="108"/>
    </row>
    <row r="106" spans="1:7" x14ac:dyDescent="0.25">
      <c r="A106" s="108" t="s">
        <v>615</v>
      </c>
      <c r="B106" s="129" t="s">
        <v>1741</v>
      </c>
      <c r="C106" s="180">
        <v>8.1024072960694651E-2</v>
      </c>
      <c r="D106" s="142">
        <v>0</v>
      </c>
      <c r="E106" s="142"/>
      <c r="F106" s="180">
        <f t="shared" si="1"/>
        <v>8.1024072960694651E-2</v>
      </c>
      <c r="G106" s="108"/>
    </row>
    <row r="107" spans="1:7" x14ac:dyDescent="0.25">
      <c r="A107" s="108" t="s">
        <v>616</v>
      </c>
      <c r="B107" s="129" t="s">
        <v>1742</v>
      </c>
      <c r="C107" s="180">
        <v>7.8372983504545371E-2</v>
      </c>
      <c r="D107" s="142">
        <v>0</v>
      </c>
      <c r="E107" s="142"/>
      <c r="F107" s="180">
        <f t="shared" si="1"/>
        <v>7.8372983504545371E-2</v>
      </c>
      <c r="G107" s="108"/>
    </row>
    <row r="108" spans="1:7" x14ac:dyDescent="0.25">
      <c r="A108" s="108" t="s">
        <v>617</v>
      </c>
      <c r="B108" s="129" t="s">
        <v>1743</v>
      </c>
      <c r="C108" s="180">
        <v>2.868696952759139E-2</v>
      </c>
      <c r="D108" s="142">
        <v>0</v>
      </c>
      <c r="E108" s="142"/>
      <c r="F108" s="180">
        <f t="shared" si="1"/>
        <v>2.868696952759139E-2</v>
      </c>
      <c r="G108" s="108"/>
    </row>
    <row r="109" spans="1:7" x14ac:dyDescent="0.25">
      <c r="A109" s="108" t="s">
        <v>618</v>
      </c>
      <c r="B109" s="129" t="s">
        <v>1744</v>
      </c>
      <c r="C109" s="180">
        <v>4.9448453529654844E-2</v>
      </c>
      <c r="D109" s="142">
        <v>0</v>
      </c>
      <c r="E109" s="142"/>
      <c r="F109" s="180">
        <f t="shared" si="1"/>
        <v>4.9448453529654844E-2</v>
      </c>
      <c r="G109" s="108"/>
    </row>
    <row r="110" spans="1:7" x14ac:dyDescent="0.25">
      <c r="A110" s="108" t="s">
        <v>619</v>
      </c>
      <c r="B110" s="129" t="s">
        <v>1745</v>
      </c>
      <c r="C110" s="180">
        <v>4.4287957168643199E-2</v>
      </c>
      <c r="D110" s="142">
        <v>0</v>
      </c>
      <c r="E110" s="142"/>
      <c r="F110" s="180">
        <f t="shared" si="1"/>
        <v>4.4287957168643199E-2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0.71861143807998484</v>
      </c>
      <c r="D150" s="180">
        <v>0</v>
      </c>
      <c r="E150" s="143"/>
      <c r="F150" s="180">
        <f>C150</f>
        <v>0.71861143807998484</v>
      </c>
    </row>
    <row r="151" spans="1:7" x14ac:dyDescent="0.25">
      <c r="A151" s="108" t="s">
        <v>642</v>
      </c>
      <c r="B151" s="108" t="s">
        <v>643</v>
      </c>
      <c r="C151" s="180">
        <v>0.28138856192001516</v>
      </c>
      <c r="D151" s="180">
        <v>0</v>
      </c>
      <c r="E151" s="143"/>
      <c r="F151" s="180">
        <f>C151</f>
        <v>0.28138856192001516</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0.13018078409752681</v>
      </c>
      <c r="D160" s="180">
        <v>0</v>
      </c>
      <c r="E160" s="143"/>
      <c r="F160" s="180">
        <f>C160</f>
        <v>0.13018078409752681</v>
      </c>
    </row>
    <row r="161" spans="1:7" x14ac:dyDescent="0.25">
      <c r="A161" s="108" t="s">
        <v>654</v>
      </c>
      <c r="B161" s="108" t="s">
        <v>655</v>
      </c>
      <c r="C161" s="180">
        <v>0.72270362117962939</v>
      </c>
      <c r="D161" s="180">
        <v>0</v>
      </c>
      <c r="E161" s="143"/>
      <c r="F161" s="180">
        <f>C161</f>
        <v>0.72270362117962939</v>
      </c>
    </row>
    <row r="162" spans="1:7" x14ac:dyDescent="0.25">
      <c r="A162" s="108" t="s">
        <v>656</v>
      </c>
      <c r="B162" s="108" t="s">
        <v>98</v>
      </c>
      <c r="C162" s="180">
        <v>0.14711559472284372</v>
      </c>
      <c r="D162" s="180">
        <v>0</v>
      </c>
      <c r="E162" s="143"/>
      <c r="F162" s="180">
        <f>C162</f>
        <v>0.14711559472284372</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8.8065396453948203E-2</v>
      </c>
      <c r="D170" s="180">
        <v>0</v>
      </c>
      <c r="E170" s="143"/>
      <c r="F170" s="180">
        <f>C170</f>
        <v>8.8065396453948203E-2</v>
      </c>
    </row>
    <row r="171" spans="1:7" x14ac:dyDescent="0.25">
      <c r="A171" s="108" t="s">
        <v>666</v>
      </c>
      <c r="B171" s="130" t="s">
        <v>667</v>
      </c>
      <c r="C171" s="180">
        <v>0.27809797719158019</v>
      </c>
      <c r="D171" s="180">
        <v>0</v>
      </c>
      <c r="E171" s="143"/>
      <c r="F171" s="180">
        <f>C171</f>
        <v>0.27809797719158019</v>
      </c>
    </row>
    <row r="172" spans="1:7" x14ac:dyDescent="0.25">
      <c r="A172" s="108" t="s">
        <v>668</v>
      </c>
      <c r="B172" s="130" t="s">
        <v>669</v>
      </c>
      <c r="C172" s="180">
        <v>0.13390733993771917</v>
      </c>
      <c r="D172" s="180">
        <v>0</v>
      </c>
      <c r="E172" s="142"/>
      <c r="F172" s="180">
        <f>C172</f>
        <v>0.13390733993771917</v>
      </c>
    </row>
    <row r="173" spans="1:7" x14ac:dyDescent="0.25">
      <c r="A173" s="108" t="s">
        <v>670</v>
      </c>
      <c r="B173" s="130" t="s">
        <v>671</v>
      </c>
      <c r="C173" s="180">
        <v>0.15711983880458635</v>
      </c>
      <c r="D173" s="180">
        <v>0</v>
      </c>
      <c r="E173" s="142"/>
      <c r="F173" s="180">
        <f>C173</f>
        <v>0.15711983880458635</v>
      </c>
    </row>
    <row r="174" spans="1:7" x14ac:dyDescent="0.25">
      <c r="A174" s="108" t="s">
        <v>672</v>
      </c>
      <c r="B174" s="130" t="s">
        <v>673</v>
      </c>
      <c r="C174" s="180">
        <v>0.34280944761216614</v>
      </c>
      <c r="D174" s="180">
        <v>0</v>
      </c>
      <c r="E174" s="142"/>
      <c r="F174" s="180">
        <f>C174</f>
        <v>0.34280944761216614</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106.49163</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23.568584000000001</v>
      </c>
      <c r="D190" s="171">
        <v>43643</v>
      </c>
      <c r="E190" s="135"/>
      <c r="F190" s="167">
        <f>IF($C$214=0,"",IF(C190="[for completion]","",IF(C190="","",C190/$C$214)))</f>
        <v>9.6767397428546812E-4</v>
      </c>
      <c r="G190" s="167">
        <f>IF($D$214=0,"",IF(D190="[for completion]","",IF(D190="","",D190/$D$214)))</f>
        <v>0.19082077022631083</v>
      </c>
    </row>
    <row r="191" spans="1:7" x14ac:dyDescent="0.25">
      <c r="A191" s="108" t="s">
        <v>693</v>
      </c>
      <c r="B191" s="129" t="s">
        <v>1747</v>
      </c>
      <c r="C191" s="171">
        <v>55.464407000000001</v>
      </c>
      <c r="D191" s="171">
        <v>7470</v>
      </c>
      <c r="E191" s="135"/>
      <c r="F191" s="167">
        <f t="shared" ref="F191:F213" si="2">IF($C$214=0,"",IF(C191="[for completion]","",IF(C191="","",C191/$C$214)))</f>
        <v>2.2772459793544125E-3</v>
      </c>
      <c r="G191" s="167">
        <f t="shared" ref="G191:G213" si="3">IF($D$214=0,"",IF(D191="[for completion]","",IF(D191="","",D191/$D$214)))</f>
        <v>3.2661163384518521E-2</v>
      </c>
    </row>
    <row r="192" spans="1:7" x14ac:dyDescent="0.25">
      <c r="A192" s="108" t="s">
        <v>694</v>
      </c>
      <c r="B192" s="129" t="s">
        <v>1748</v>
      </c>
      <c r="C192" s="171">
        <v>285.37367399999999</v>
      </c>
      <c r="D192" s="171">
        <v>16561</v>
      </c>
      <c r="E192" s="135"/>
      <c r="F192" s="167">
        <f t="shared" si="2"/>
        <v>1.1716812400610302E-2</v>
      </c>
      <c r="G192" s="167">
        <f t="shared" si="3"/>
        <v>7.2409842946587852E-2</v>
      </c>
    </row>
    <row r="193" spans="1:7" x14ac:dyDescent="0.25">
      <c r="A193" s="108" t="s">
        <v>695</v>
      </c>
      <c r="B193" s="129" t="s">
        <v>1749</v>
      </c>
      <c r="C193" s="171">
        <v>887.10212799999999</v>
      </c>
      <c r="D193" s="171">
        <v>23688</v>
      </c>
      <c r="E193" s="135"/>
      <c r="F193" s="167">
        <f t="shared" si="2"/>
        <v>3.6422452948333933E-2</v>
      </c>
      <c r="G193" s="167">
        <f t="shared" si="3"/>
        <v>0.10357130364825633</v>
      </c>
    </row>
    <row r="194" spans="1:7" x14ac:dyDescent="0.25">
      <c r="A194" s="108" t="s">
        <v>696</v>
      </c>
      <c r="B194" s="129" t="s">
        <v>1750</v>
      </c>
      <c r="C194" s="171">
        <v>1438.143247</v>
      </c>
      <c r="D194" s="171">
        <v>23015</v>
      </c>
      <c r="E194" s="135"/>
      <c r="F194" s="167">
        <f t="shared" si="2"/>
        <v>5.9046983536062136E-2</v>
      </c>
      <c r="G194" s="167">
        <f t="shared" si="3"/>
        <v>0.10062873832592956</v>
      </c>
    </row>
    <row r="195" spans="1:7" x14ac:dyDescent="0.25">
      <c r="A195" s="108" t="s">
        <v>697</v>
      </c>
      <c r="B195" s="129" t="s">
        <v>1751</v>
      </c>
      <c r="C195" s="171">
        <v>1892.5577699999999</v>
      </c>
      <c r="D195" s="171">
        <v>21656</v>
      </c>
      <c r="E195" s="135"/>
      <c r="F195" s="167">
        <f t="shared" si="2"/>
        <v>7.7704239629361807E-2</v>
      </c>
      <c r="G195" s="167">
        <f t="shared" si="3"/>
        <v>9.4686767637902694E-2</v>
      </c>
    </row>
    <row r="196" spans="1:7" x14ac:dyDescent="0.25">
      <c r="A196" s="108" t="s">
        <v>698</v>
      </c>
      <c r="B196" s="129" t="s">
        <v>1752</v>
      </c>
      <c r="C196" s="171">
        <v>4122.3793020000003</v>
      </c>
      <c r="D196" s="171">
        <v>33425</v>
      </c>
      <c r="E196" s="135"/>
      <c r="F196" s="167">
        <f t="shared" si="2"/>
        <v>0.16925578399951793</v>
      </c>
      <c r="G196" s="167">
        <f t="shared" si="3"/>
        <v>0.14614449613487704</v>
      </c>
    </row>
    <row r="197" spans="1:7" x14ac:dyDescent="0.25">
      <c r="A197" s="108" t="s">
        <v>699</v>
      </c>
      <c r="B197" s="129" t="s">
        <v>1753</v>
      </c>
      <c r="C197" s="171">
        <v>3660.7906050000001</v>
      </c>
      <c r="D197" s="171">
        <v>21191</v>
      </c>
      <c r="E197" s="135"/>
      <c r="F197" s="167">
        <f t="shared" si="2"/>
        <v>0.15030397217614996</v>
      </c>
      <c r="G197" s="167">
        <f t="shared" si="3"/>
        <v>9.2653643009549133E-2</v>
      </c>
    </row>
    <row r="198" spans="1:7" x14ac:dyDescent="0.25">
      <c r="A198" s="108" t="s">
        <v>700</v>
      </c>
      <c r="B198" s="129" t="s">
        <v>1754</v>
      </c>
      <c r="C198" s="171">
        <v>3159.2523980000001</v>
      </c>
      <c r="D198" s="171">
        <v>14135</v>
      </c>
      <c r="E198" s="135"/>
      <c r="F198" s="167">
        <f t="shared" si="2"/>
        <v>0.12971192175752075</v>
      </c>
      <c r="G198" s="167">
        <f t="shared" si="3"/>
        <v>6.1802616390919586E-2</v>
      </c>
    </row>
    <row r="199" spans="1:7" x14ac:dyDescent="0.25">
      <c r="A199" s="108" t="s">
        <v>701</v>
      </c>
      <c r="B199" s="129" t="s">
        <v>1755</v>
      </c>
      <c r="C199" s="171">
        <v>2409.7638919999999</v>
      </c>
      <c r="D199" s="171">
        <v>8828</v>
      </c>
      <c r="E199" s="129"/>
      <c r="F199" s="167">
        <f t="shared" si="2"/>
        <v>9.8939580013006193E-2</v>
      </c>
      <c r="G199" s="167">
        <f t="shared" si="3"/>
        <v>3.8598761761516664E-2</v>
      </c>
    </row>
    <row r="200" spans="1:7" x14ac:dyDescent="0.25">
      <c r="A200" s="108" t="s">
        <v>702</v>
      </c>
      <c r="B200" s="129" t="s">
        <v>1756</v>
      </c>
      <c r="C200" s="171">
        <v>1698.183338</v>
      </c>
      <c r="D200" s="171">
        <v>5262</v>
      </c>
      <c r="E200" s="129"/>
      <c r="F200" s="167">
        <f t="shared" si="2"/>
        <v>6.9723655003958759E-2</v>
      </c>
      <c r="G200" s="167">
        <f t="shared" si="3"/>
        <v>2.3007100633110636E-2</v>
      </c>
    </row>
    <row r="201" spans="1:7" x14ac:dyDescent="0.25">
      <c r="A201" s="108" t="s">
        <v>703</v>
      </c>
      <c r="B201" s="129" t="s">
        <v>1757</v>
      </c>
      <c r="C201" s="171">
        <v>1174.1323809999999</v>
      </c>
      <c r="D201" s="171">
        <v>3150</v>
      </c>
      <c r="E201" s="129"/>
      <c r="F201" s="167">
        <f t="shared" si="2"/>
        <v>4.8207280821772294E-2</v>
      </c>
      <c r="G201" s="167">
        <f t="shared" si="3"/>
        <v>1.3772779740459618E-2</v>
      </c>
    </row>
    <row r="202" spans="1:7" x14ac:dyDescent="0.25">
      <c r="A202" s="108" t="s">
        <v>704</v>
      </c>
      <c r="B202" s="129" t="s">
        <v>1758</v>
      </c>
      <c r="C202" s="171">
        <v>866.58526400000005</v>
      </c>
      <c r="D202" s="171">
        <v>2050</v>
      </c>
      <c r="E202" s="129"/>
      <c r="F202" s="167">
        <f t="shared" si="2"/>
        <v>3.5580075853182423E-2</v>
      </c>
      <c r="G202" s="167">
        <f t="shared" si="3"/>
        <v>8.9632376088705449E-3</v>
      </c>
    </row>
    <row r="203" spans="1:7" x14ac:dyDescent="0.25">
      <c r="A203" s="108" t="s">
        <v>705</v>
      </c>
      <c r="B203" s="129" t="s">
        <v>1759</v>
      </c>
      <c r="C203" s="171">
        <v>710.88521900000001</v>
      </c>
      <c r="D203" s="171">
        <v>1496</v>
      </c>
      <c r="E203" s="129"/>
      <c r="F203" s="167">
        <f t="shared" si="2"/>
        <v>2.9187376090584201E-2</v>
      </c>
      <c r="G203" s="167">
        <f t="shared" si="3"/>
        <v>6.5409772989611387E-3</v>
      </c>
    </row>
    <row r="204" spans="1:7" x14ac:dyDescent="0.25">
      <c r="A204" s="108" t="s">
        <v>706</v>
      </c>
      <c r="B204" s="129" t="s">
        <v>1760</v>
      </c>
      <c r="C204" s="171">
        <v>926.36456599999997</v>
      </c>
      <c r="D204" s="171">
        <v>1712</v>
      </c>
      <c r="E204" s="129"/>
      <c r="F204" s="167">
        <f t="shared" si="2"/>
        <v>3.8034481885651374E-2</v>
      </c>
      <c r="G204" s="167">
        <f t="shared" si="3"/>
        <v>7.4853964811640843E-3</v>
      </c>
    </row>
    <row r="205" spans="1:7" x14ac:dyDescent="0.25">
      <c r="A205" s="108" t="s">
        <v>707</v>
      </c>
      <c r="B205" s="129" t="s">
        <v>1761</v>
      </c>
      <c r="C205" s="171">
        <v>442.16844200000003</v>
      </c>
      <c r="D205" s="171">
        <v>686</v>
      </c>
      <c r="F205" s="167">
        <f t="shared" si="2"/>
        <v>1.8154459070335048E-2</v>
      </c>
      <c r="G205" s="167">
        <f t="shared" si="3"/>
        <v>2.9994053657000945E-3</v>
      </c>
    </row>
    <row r="206" spans="1:7" x14ac:dyDescent="0.25">
      <c r="A206" s="108" t="s">
        <v>708</v>
      </c>
      <c r="B206" s="129" t="s">
        <v>1762</v>
      </c>
      <c r="C206" s="171">
        <v>284.16309000000001</v>
      </c>
      <c r="D206" s="171">
        <v>382</v>
      </c>
      <c r="E206" s="124"/>
      <c r="F206" s="167">
        <f t="shared" si="2"/>
        <v>1.1667108496867659E-2</v>
      </c>
      <c r="G206" s="167">
        <f t="shared" si="3"/>
        <v>1.6702228129700234E-3</v>
      </c>
    </row>
    <row r="207" spans="1:7" x14ac:dyDescent="0.25">
      <c r="A207" s="108" t="s">
        <v>709</v>
      </c>
      <c r="B207" s="129" t="s">
        <v>1763</v>
      </c>
      <c r="C207" s="171">
        <v>190.116873</v>
      </c>
      <c r="D207" s="171">
        <v>225</v>
      </c>
      <c r="E207" s="124"/>
      <c r="F207" s="167">
        <f t="shared" si="2"/>
        <v>7.8057786617403745E-3</v>
      </c>
      <c r="G207" s="167">
        <f t="shared" si="3"/>
        <v>9.8376998146140131E-4</v>
      </c>
    </row>
    <row r="208" spans="1:7" x14ac:dyDescent="0.25">
      <c r="A208" s="108" t="s">
        <v>710</v>
      </c>
      <c r="B208" s="129" t="s">
        <v>1764</v>
      </c>
      <c r="C208" s="171">
        <v>128.91871900000001</v>
      </c>
      <c r="D208" s="171">
        <v>137</v>
      </c>
      <c r="E208" s="124"/>
      <c r="F208" s="167">
        <f t="shared" si="2"/>
        <v>5.2931177017050109E-3</v>
      </c>
      <c r="G208" s="167">
        <f t="shared" si="3"/>
        <v>5.9900661093427541E-4</v>
      </c>
    </row>
    <row r="209" spans="1:7" x14ac:dyDescent="0.25">
      <c r="A209" s="108" t="s">
        <v>711</v>
      </c>
      <c r="B209" s="129" t="s">
        <v>1765</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24355.913898999999</v>
      </c>
      <c r="D214" s="172">
        <f>SUM(D190:D213)</f>
        <v>228712</v>
      </c>
      <c r="E214" s="124"/>
      <c r="F214" s="173">
        <f>SUM(F190:F213)</f>
        <v>1.0000000000000002</v>
      </c>
      <c r="G214" s="173">
        <f>SUM(G190:G213)</f>
        <v>1.0000000000000002</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0.60919999999999996</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4183.4631140000001</v>
      </c>
      <c r="D219" s="171">
        <v>88093</v>
      </c>
      <c r="F219" s="167">
        <f t="shared" ref="F219:F233" si="4">IF($C$227=0,"",IF(C219="[for completion]","",C219/$C$227))</f>
        <v>0.17176375034382477</v>
      </c>
      <c r="G219" s="167">
        <f t="shared" ref="G219:G233" si="5">IF($D$227=0,"",IF(D219="[for completion]","",D219/$D$227))</f>
        <v>0.38516999545279651</v>
      </c>
    </row>
    <row r="220" spans="1:7" x14ac:dyDescent="0.25">
      <c r="A220" s="108" t="s">
        <v>723</v>
      </c>
      <c r="B220" s="108" t="s">
        <v>724</v>
      </c>
      <c r="C220" s="171">
        <v>3120.0584020000001</v>
      </c>
      <c r="D220" s="171">
        <v>28191</v>
      </c>
      <c r="F220" s="167">
        <f t="shared" si="4"/>
        <v>0.128102702907991</v>
      </c>
      <c r="G220" s="167">
        <f t="shared" si="5"/>
        <v>0.1232598202105705</v>
      </c>
    </row>
    <row r="221" spans="1:7" x14ac:dyDescent="0.25">
      <c r="A221" s="108" t="s">
        <v>725</v>
      </c>
      <c r="B221" s="108" t="s">
        <v>726</v>
      </c>
      <c r="C221" s="171">
        <v>3558.0315060000003</v>
      </c>
      <c r="D221" s="171">
        <v>27911</v>
      </c>
      <c r="F221" s="167">
        <f t="shared" si="4"/>
        <v>0.14608491067289639</v>
      </c>
      <c r="G221" s="167">
        <f t="shared" si="5"/>
        <v>0.12203557312252965</v>
      </c>
    </row>
    <row r="222" spans="1:7" x14ac:dyDescent="0.25">
      <c r="A222" s="108" t="s">
        <v>727</v>
      </c>
      <c r="B222" s="108" t="s">
        <v>728</v>
      </c>
      <c r="C222" s="171">
        <v>3994.8375299999998</v>
      </c>
      <c r="D222" s="171">
        <v>27340</v>
      </c>
      <c r="F222" s="167">
        <f t="shared" si="4"/>
        <v>0.16401920071215467</v>
      </c>
      <c r="G222" s="167">
        <f t="shared" si="5"/>
        <v>0.11953898352513205</v>
      </c>
    </row>
    <row r="223" spans="1:7" x14ac:dyDescent="0.25">
      <c r="A223" s="108" t="s">
        <v>729</v>
      </c>
      <c r="B223" s="108" t="s">
        <v>730</v>
      </c>
      <c r="C223" s="171">
        <v>4384.6514770000003</v>
      </c>
      <c r="D223" s="171">
        <v>27209</v>
      </c>
      <c r="F223" s="167">
        <f t="shared" si="4"/>
        <v>0.18002409991850368</v>
      </c>
      <c r="G223" s="167">
        <f t="shared" si="5"/>
        <v>0.11896621078037008</v>
      </c>
    </row>
    <row r="224" spans="1:7" x14ac:dyDescent="0.25">
      <c r="A224" s="108" t="s">
        <v>731</v>
      </c>
      <c r="B224" s="108" t="s">
        <v>732</v>
      </c>
      <c r="C224" s="171">
        <v>4268.4690009999995</v>
      </c>
      <c r="D224" s="171">
        <v>23861</v>
      </c>
      <c r="F224" s="167">
        <f t="shared" si="4"/>
        <v>0.17525390420787132</v>
      </c>
      <c r="G224" s="167">
        <f t="shared" si="5"/>
        <v>0.10432771345622442</v>
      </c>
    </row>
    <row r="225" spans="1:7" x14ac:dyDescent="0.25">
      <c r="A225" s="108" t="s">
        <v>733</v>
      </c>
      <c r="B225" s="108" t="s">
        <v>734</v>
      </c>
      <c r="C225" s="171">
        <v>833.5466449999999</v>
      </c>
      <c r="D225" s="171">
        <v>5902</v>
      </c>
      <c r="F225" s="167">
        <f t="shared" si="4"/>
        <v>3.4223583172654864E-2</v>
      </c>
      <c r="G225" s="167">
        <f t="shared" si="5"/>
        <v>2.5805379691489733E-2</v>
      </c>
    </row>
    <row r="226" spans="1:7" x14ac:dyDescent="0.25">
      <c r="A226" s="108" t="s">
        <v>735</v>
      </c>
      <c r="B226" s="108" t="s">
        <v>736</v>
      </c>
      <c r="C226" s="171">
        <v>12.856222000000001</v>
      </c>
      <c r="D226" s="171">
        <v>205</v>
      </c>
      <c r="F226" s="167">
        <f t="shared" si="4"/>
        <v>5.2784806410337759E-4</v>
      </c>
      <c r="G226" s="167">
        <f t="shared" si="5"/>
        <v>8.9632376088705451E-4</v>
      </c>
    </row>
    <row r="227" spans="1:7" x14ac:dyDescent="0.25">
      <c r="A227" s="108" t="s">
        <v>737</v>
      </c>
      <c r="B227" s="138" t="s">
        <v>100</v>
      </c>
      <c r="C227" s="168">
        <f>SUM(C219:C226)</f>
        <v>24355.913896999999</v>
      </c>
      <c r="D227" s="171">
        <f>SUM(D219:D226)</f>
        <v>228712</v>
      </c>
      <c r="F227" s="142">
        <f>SUM(F219:F226)</f>
        <v>1</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0.54300000000000004</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6229.4508269999997</v>
      </c>
      <c r="D241" s="171">
        <v>111937</v>
      </c>
      <c r="F241" s="167">
        <f>IF($C$249=0,"",IF(C241="[Mark as ND1 if not relevant]","",C241/$C$249))</f>
        <v>0.25576748435031083</v>
      </c>
      <c r="G241" s="167">
        <f>IF($D$249=0,"",IF(D241="[Mark as ND1 if not relevant]","",D241/$D$249))</f>
        <v>0.48942337962153276</v>
      </c>
    </row>
    <row r="242" spans="1:7" x14ac:dyDescent="0.25">
      <c r="A242" s="108" t="s">
        <v>756</v>
      </c>
      <c r="B242" s="108" t="s">
        <v>724</v>
      </c>
      <c r="C242" s="171">
        <v>4043.4766199999999</v>
      </c>
      <c r="D242" s="171">
        <v>32211</v>
      </c>
      <c r="F242" s="167">
        <f t="shared" ref="F242:F248" si="6">IF($C$249=0,"",IF(C242="[Mark as ND1 if not relevant]","",C242/$C$249))</f>
        <v>0.16601621424544519</v>
      </c>
      <c r="G242" s="167">
        <f t="shared" ref="G242:G248" si="7">IF($D$249=0,"",IF(D242="[Mark as ND1 if not relevant]","",D242/$D$249))</f>
        <v>0.1408365105460142</v>
      </c>
    </row>
    <row r="243" spans="1:7" x14ac:dyDescent="0.25">
      <c r="A243" s="108" t="s">
        <v>757</v>
      </c>
      <c r="B243" s="108" t="s">
        <v>726</v>
      </c>
      <c r="C243" s="171">
        <v>3871.6229830000002</v>
      </c>
      <c r="D243" s="171">
        <v>27750</v>
      </c>
      <c r="F243" s="167">
        <f t="shared" si="6"/>
        <v>0.15896028369352055</v>
      </c>
      <c r="G243" s="167">
        <f t="shared" si="7"/>
        <v>0.12133163104690615</v>
      </c>
    </row>
    <row r="244" spans="1:7" x14ac:dyDescent="0.25">
      <c r="A244" s="108" t="s">
        <v>758</v>
      </c>
      <c r="B244" s="108" t="s">
        <v>728</v>
      </c>
      <c r="C244" s="171">
        <v>3939.259755</v>
      </c>
      <c r="D244" s="171">
        <v>23427</v>
      </c>
      <c r="F244" s="167">
        <f t="shared" si="6"/>
        <v>0.16173730007978626</v>
      </c>
      <c r="G244" s="167">
        <f t="shared" si="7"/>
        <v>0.1024301304697611</v>
      </c>
    </row>
    <row r="245" spans="1:7" x14ac:dyDescent="0.25">
      <c r="A245" s="108" t="s">
        <v>759</v>
      </c>
      <c r="B245" s="108" t="s">
        <v>730</v>
      </c>
      <c r="C245" s="171">
        <v>3596.174078</v>
      </c>
      <c r="D245" s="171">
        <v>18221</v>
      </c>
      <c r="F245" s="167">
        <f t="shared" si="6"/>
        <v>0.14765096037507552</v>
      </c>
      <c r="G245" s="167">
        <f t="shared" si="7"/>
        <v>7.9667879254258625E-2</v>
      </c>
    </row>
    <row r="246" spans="1:7" x14ac:dyDescent="0.25">
      <c r="A246" s="108" t="s">
        <v>760</v>
      </c>
      <c r="B246" s="108" t="s">
        <v>732</v>
      </c>
      <c r="C246" s="171">
        <v>2462.3993909999999</v>
      </c>
      <c r="D246" s="171">
        <v>13412</v>
      </c>
      <c r="F246" s="167">
        <f t="shared" si="6"/>
        <v>0.1011006772815493</v>
      </c>
      <c r="G246" s="167">
        <f t="shared" si="7"/>
        <v>5.8641435517156948E-2</v>
      </c>
    </row>
    <row r="247" spans="1:7" x14ac:dyDescent="0.25">
      <c r="A247" s="108" t="s">
        <v>761</v>
      </c>
      <c r="B247" s="108" t="s">
        <v>734</v>
      </c>
      <c r="C247" s="171">
        <v>165.72939</v>
      </c>
      <c r="D247" s="171">
        <v>1298</v>
      </c>
      <c r="F247" s="167">
        <f t="shared" si="6"/>
        <v>6.8044825042185945E-3</v>
      </c>
      <c r="G247" s="167">
        <f t="shared" si="7"/>
        <v>5.6752597152751058E-3</v>
      </c>
    </row>
    <row r="248" spans="1:7" x14ac:dyDescent="0.25">
      <c r="A248" s="108" t="s">
        <v>762</v>
      </c>
      <c r="B248" s="108" t="s">
        <v>736</v>
      </c>
      <c r="C248" s="171">
        <v>47.800854999999999</v>
      </c>
      <c r="D248" s="171">
        <v>456</v>
      </c>
      <c r="F248" s="167">
        <f t="shared" si="6"/>
        <v>1.9625974700938076E-3</v>
      </c>
      <c r="G248" s="167">
        <f t="shared" si="7"/>
        <v>1.9937738290951067E-3</v>
      </c>
    </row>
    <row r="249" spans="1:7" x14ac:dyDescent="0.25">
      <c r="A249" s="108" t="s">
        <v>763</v>
      </c>
      <c r="B249" s="138" t="s">
        <v>100</v>
      </c>
      <c r="C249" s="168">
        <f>SUM(C241:C248)</f>
        <v>24355.913898999999</v>
      </c>
      <c r="D249" s="171">
        <f>SUM(D241:D248)</f>
        <v>228712</v>
      </c>
      <c r="F249" s="142">
        <f>SUM(F241:F248)</f>
        <v>1</v>
      </c>
      <c r="G249" s="142">
        <f>SUM(G241:G248)</f>
        <v>1</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74"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60.427100000000003</v>
      </c>
      <c r="H75" s="23"/>
    </row>
    <row r="76" spans="1:14" x14ac:dyDescent="0.25">
      <c r="A76" s="25" t="s">
        <v>1606</v>
      </c>
      <c r="B76" s="25" t="s">
        <v>1638</v>
      </c>
      <c r="C76" s="182">
        <v>234.18709999999999</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0.99824964081789558</v>
      </c>
      <c r="D82" s="179">
        <v>0</v>
      </c>
      <c r="E82" s="179">
        <v>0</v>
      </c>
      <c r="F82" s="179">
        <v>0</v>
      </c>
      <c r="G82" s="183">
        <f>C82</f>
        <v>0.99824964081789558</v>
      </c>
      <c r="H82" s="23"/>
    </row>
    <row r="83" spans="1:8" x14ac:dyDescent="0.25">
      <c r="A83" s="25" t="s">
        <v>1613</v>
      </c>
      <c r="B83" s="25" t="s">
        <v>1628</v>
      </c>
      <c r="C83" s="179">
        <v>1.5199429126313297E-3</v>
      </c>
      <c r="D83" s="179">
        <v>0</v>
      </c>
      <c r="E83" s="179">
        <v>0</v>
      </c>
      <c r="F83" s="179">
        <v>0</v>
      </c>
      <c r="G83" s="183">
        <f>C83</f>
        <v>1.5199429126313297E-3</v>
      </c>
      <c r="H83" s="23"/>
    </row>
    <row r="84" spans="1:8" x14ac:dyDescent="0.25">
      <c r="A84" s="25" t="s">
        <v>1614</v>
      </c>
      <c r="B84" s="25" t="s">
        <v>1626</v>
      </c>
      <c r="C84" s="179">
        <v>2.1566299716721131E-4</v>
      </c>
      <c r="D84" s="179">
        <v>0</v>
      </c>
      <c r="E84" s="179">
        <v>0</v>
      </c>
      <c r="F84" s="179">
        <v>0</v>
      </c>
      <c r="G84" s="183">
        <f>C84</f>
        <v>2.1566299716721131E-4</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2020-01-30T10:38:23Z</cp:lastPrinted>
  <dcterms:created xsi:type="dcterms:W3CDTF">2016-04-21T08:07:20Z</dcterms:created>
  <dcterms:modified xsi:type="dcterms:W3CDTF">2020-12-30T16:11:37Z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iteId">
    <vt:lpwstr>35595a02-4d6d-44ac-99e1-f9ab4cd872db</vt:lpwstr>
  </property>
  <property fmtid="{D5CDD505-2E9C-101B-9397-08002B2CF9AE}" pid="6" name="MSIP_Label_0c2abd79-57a9-4473-8700-c843f76a1e37_Owner">
    <vt:lpwstr>martin.mckinney@santander.co.uk</vt:lpwstr>
  </property>
  <property fmtid="{D5CDD505-2E9C-101B-9397-08002B2CF9AE}" pid="7" name="MSIP_Label_0c2abd79-57a9-4473-8700-c843f76a1e37_SetDate">
    <vt:lpwstr>2020-10-29T00:04:21.1894838Z</vt:lpwstr>
  </property>
  <property fmtid="{D5CDD505-2E9C-101B-9397-08002B2CF9AE}" pid="8" name="MSIP_Label_0c2abd79-57a9-4473-8700-c843f76a1e37_Name">
    <vt:lpwstr>Internal</vt:lpwstr>
  </property>
  <property fmtid="{D5CDD505-2E9C-101B-9397-08002B2CF9AE}" pid="9" name="MSIP_Label_0c2abd79-57a9-4473-8700-c843f76a1e37_Application">
    <vt:lpwstr>Microsoft Azure Information Protection</vt:lpwstr>
  </property>
  <property fmtid="{D5CDD505-2E9C-101B-9397-08002B2CF9AE}" pid="10" name="MSIP_Label_0c2abd79-57a9-4473-8700-c843f76a1e37_ActionId">
    <vt:lpwstr>75be3a21-2a73-4cf2-a957-b6b32f0dbffe</vt:lpwstr>
  </property>
  <property fmtid="{D5CDD505-2E9C-101B-9397-08002B2CF9AE}" pid="11" name="MSIP_Label_0c2abd79-57a9-4473-8700-c843f76a1e37_Extended_MSFT_Method">
    <vt:lpwstr>Manual</vt:lpwstr>
  </property>
  <property fmtid="{D5CDD505-2E9C-101B-9397-08002B2CF9AE}" pid="12" name="Sensitivity">
    <vt:lpwstr>Internal</vt:lpwstr>
  </property>
</Properties>
</file>